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ullnet.kabashi\Desktop\IT\2023\Buxheti dhe financat web\Raporti TM1 per web\"/>
    </mc:Choice>
  </mc:AlternateContent>
  <bookViews>
    <workbookView xWindow="0" yWindow="0" windowWidth="23040" windowHeight="9390"/>
  </bookViews>
  <sheets>
    <sheet name="Vendime dhe rekomandime" sheetId="10" r:id="rId1"/>
    <sheet name="Raporti financiar" sheetId="5" r:id="rId2"/>
    <sheet name="Raport buxheti" sheetId="6" r:id="rId3"/>
    <sheet name="Mallra" sheetId="7" r:id="rId4"/>
    <sheet name="Kapital" sheetId="8" r:id="rId5"/>
    <sheet name="Subvencione dhe paga" sheetId="9" r:id="rId6"/>
    <sheet name="Anetataret e Kuvendit" sheetId="2" r:id="rId7"/>
    <sheet name="Administrata" sheetId="3" r:id="rId8"/>
    <sheet name="Stafi mbeshtetes politik" sheetId="4" r:id="rId9"/>
  </sheets>
  <calcPr calcId="152511"/>
</workbook>
</file>

<file path=xl/calcChain.xml><?xml version="1.0" encoding="utf-8"?>
<calcChain xmlns="http://schemas.openxmlformats.org/spreadsheetml/2006/main">
  <c r="E71" i="7" l="1"/>
  <c r="E27" i="9"/>
  <c r="F27" i="9" s="1"/>
  <c r="D27" i="9"/>
  <c r="C27" i="9"/>
  <c r="B27" i="9"/>
  <c r="F24" i="9"/>
  <c r="F23" i="9"/>
  <c r="F22" i="9"/>
  <c r="E8" i="9"/>
  <c r="G7" i="9"/>
  <c r="G5" i="9" s="1"/>
  <c r="F7" i="9"/>
  <c r="E7" i="9"/>
  <c r="D7" i="9"/>
  <c r="C7" i="9"/>
  <c r="F5" i="9"/>
  <c r="D5" i="9"/>
  <c r="E5" i="9" s="1"/>
  <c r="C5" i="9"/>
  <c r="H9" i="8"/>
  <c r="J9" i="8" s="1"/>
  <c r="F9" i="8"/>
  <c r="F7" i="8" s="1"/>
  <c r="E9" i="8"/>
  <c r="E7" i="8" s="1"/>
  <c r="I7" i="8"/>
  <c r="E106" i="7"/>
  <c r="Q98" i="7"/>
  <c r="E98" i="7"/>
  <c r="G97" i="7"/>
  <c r="F97" i="7"/>
  <c r="D97" i="7"/>
  <c r="E97" i="7" s="1"/>
  <c r="C97" i="7"/>
  <c r="H94" i="7"/>
  <c r="E94" i="7"/>
  <c r="G93" i="7"/>
  <c r="H93" i="7" s="1"/>
  <c r="F93" i="7"/>
  <c r="E93" i="7"/>
  <c r="D93" i="7"/>
  <c r="C93" i="7"/>
  <c r="E90" i="7"/>
  <c r="E89" i="7"/>
  <c r="E88" i="7"/>
  <c r="H87" i="7"/>
  <c r="G87" i="7"/>
  <c r="F87" i="7"/>
  <c r="D87" i="7"/>
  <c r="E87" i="7" s="1"/>
  <c r="C87" i="7"/>
  <c r="H85" i="7"/>
  <c r="E85" i="7"/>
  <c r="H84" i="7"/>
  <c r="E84" i="7"/>
  <c r="G83" i="7"/>
  <c r="H83" i="7" s="1"/>
  <c r="F83" i="7"/>
  <c r="D83" i="7"/>
  <c r="E83" i="7" s="1"/>
  <c r="C83" i="7"/>
  <c r="H81" i="7"/>
  <c r="E81" i="7"/>
  <c r="H80" i="7"/>
  <c r="E80" i="7"/>
  <c r="H79" i="7"/>
  <c r="E79" i="7"/>
  <c r="H78" i="7"/>
  <c r="E78" i="7"/>
  <c r="H77" i="7"/>
  <c r="G77" i="7"/>
  <c r="F77" i="7"/>
  <c r="D77" i="7"/>
  <c r="E77" i="7" s="1"/>
  <c r="C77" i="7"/>
  <c r="E73" i="7"/>
  <c r="D73" i="7"/>
  <c r="E72" i="7"/>
  <c r="G71" i="7"/>
  <c r="F71" i="7"/>
  <c r="D71" i="7"/>
  <c r="C71" i="7"/>
  <c r="G63" i="7"/>
  <c r="D63" i="7"/>
  <c r="H60" i="7"/>
  <c r="E60" i="7"/>
  <c r="G57" i="7"/>
  <c r="H57" i="7" s="1"/>
  <c r="F57" i="7"/>
  <c r="D57" i="7"/>
  <c r="C57" i="7"/>
  <c r="E57" i="7" s="1"/>
  <c r="H53" i="7"/>
  <c r="E53" i="7"/>
  <c r="E52" i="7"/>
  <c r="H51" i="7"/>
  <c r="E51" i="7"/>
  <c r="G50" i="7"/>
  <c r="H50" i="7" s="1"/>
  <c r="F50" i="7"/>
  <c r="D50" i="7"/>
  <c r="E50" i="7" s="1"/>
  <c r="C50" i="7"/>
  <c r="E47" i="7"/>
  <c r="H46" i="7"/>
  <c r="E46" i="7"/>
  <c r="H42" i="7"/>
  <c r="H40" i="7"/>
  <c r="G39" i="7"/>
  <c r="H39" i="7" s="1"/>
  <c r="F39" i="7"/>
  <c r="E39" i="7"/>
  <c r="D39" i="7"/>
  <c r="C39" i="7"/>
  <c r="H34" i="7"/>
  <c r="E34" i="7"/>
  <c r="E33" i="7"/>
  <c r="E32" i="7"/>
  <c r="E29" i="7"/>
  <c r="G28" i="7"/>
  <c r="F28" i="7"/>
  <c r="H28" i="7" s="1"/>
  <c r="D28" i="7"/>
  <c r="E28" i="7" s="1"/>
  <c r="C28" i="7"/>
  <c r="H23" i="7"/>
  <c r="E23" i="7"/>
  <c r="G21" i="7"/>
  <c r="H21" i="7" s="1"/>
  <c r="F21" i="7"/>
  <c r="D21" i="7"/>
  <c r="E21" i="7" s="1"/>
  <c r="C21" i="7"/>
  <c r="H18" i="7"/>
  <c r="E18" i="7"/>
  <c r="H17" i="7"/>
  <c r="E17" i="7"/>
  <c r="H16" i="7"/>
  <c r="E16" i="7"/>
  <c r="H15" i="7"/>
  <c r="E15" i="7"/>
  <c r="H14" i="7"/>
  <c r="E14" i="7"/>
  <c r="G13" i="7"/>
  <c r="F13" i="7"/>
  <c r="H13" i="7" s="1"/>
  <c r="D13" i="7"/>
  <c r="E13" i="7" s="1"/>
  <c r="C13" i="7"/>
  <c r="H10" i="7"/>
  <c r="E10" i="7"/>
  <c r="H9" i="7"/>
  <c r="E9" i="7"/>
  <c r="H8" i="7"/>
  <c r="E8" i="7"/>
  <c r="H7" i="7"/>
  <c r="E7" i="7"/>
  <c r="G6" i="7"/>
  <c r="G5" i="7" s="1"/>
  <c r="E6" i="7"/>
  <c r="F5" i="7"/>
  <c r="F99" i="7" s="1"/>
  <c r="D5" i="7"/>
  <c r="E5" i="7" s="1"/>
  <c r="C5" i="7"/>
  <c r="C99" i="7" s="1"/>
  <c r="G20" i="6"/>
  <c r="H20" i="6" s="1"/>
  <c r="F20" i="6"/>
  <c r="H19" i="6"/>
  <c r="E19" i="6"/>
  <c r="H18" i="6"/>
  <c r="E18" i="6"/>
  <c r="H17" i="6"/>
  <c r="D17" i="6"/>
  <c r="E17" i="6" s="1"/>
  <c r="C17" i="6"/>
  <c r="C20" i="6" s="1"/>
  <c r="H16" i="6"/>
  <c r="E16" i="6"/>
  <c r="D16" i="6"/>
  <c r="H15" i="6"/>
  <c r="D15" i="6"/>
  <c r="D20" i="6" s="1"/>
  <c r="H7" i="8" l="1"/>
  <c r="J7" i="8" s="1"/>
  <c r="G99" i="7"/>
  <c r="H99" i="7" s="1"/>
  <c r="H5" i="7"/>
  <c r="D99" i="7"/>
  <c r="E99" i="7" s="1"/>
  <c r="E20" i="6"/>
  <c r="E15" i="6"/>
  <c r="D75" i="4" l="1"/>
  <c r="D74" i="4" l="1"/>
  <c r="D76" i="4" s="1"/>
  <c r="D12" i="4"/>
  <c r="D186" i="2"/>
  <c r="D188" i="2" s="1"/>
  <c r="D258" i="3"/>
  <c r="D256" i="3"/>
  <c r="D259" i="3" s="1"/>
  <c r="D176" i="3"/>
  <c r="D257" i="3" s="1"/>
  <c r="D181" i="2"/>
  <c r="D187" i="2" s="1"/>
</calcChain>
</file>

<file path=xl/sharedStrings.xml><?xml version="1.0" encoding="utf-8"?>
<sst xmlns="http://schemas.openxmlformats.org/spreadsheetml/2006/main" count="1462" uniqueCount="481">
  <si>
    <t xml:space="preserve">   Prej dates:  01.01.2023</t>
  </si>
  <si>
    <t xml:space="preserve">   Deri ne daten:  31.03.2023</t>
  </si>
  <si>
    <t xml:space="preserve">   Programi: Anetarët e Kuvendit</t>
  </si>
  <si>
    <t>Pagat neto përmes listave të pagave   11110</t>
  </si>
  <si>
    <t>Nr.</t>
  </si>
  <si>
    <t>Pershkrimi</t>
  </si>
  <si>
    <t>Shuma e paguar</t>
  </si>
  <si>
    <t>Data e pageses</t>
  </si>
  <si>
    <t>Perfituesi</t>
  </si>
  <si>
    <t>Pagat e muajit Janar</t>
  </si>
  <si>
    <t>31.01.2023</t>
  </si>
  <si>
    <t>Anetarët e Kuvendit</t>
  </si>
  <si>
    <t xml:space="preserve">Pagat e muajit Shkurt </t>
  </si>
  <si>
    <t>28.02.2023</t>
  </si>
  <si>
    <t xml:space="preserve">Pagat e muajit Mars </t>
  </si>
  <si>
    <t>31.03.2023</t>
  </si>
  <si>
    <t>Shpenzimet e udhëtimeve  zyrtare jashtë vendit   13140</t>
  </si>
  <si>
    <t>Shpenzimet e udhëtimeve zyrtare-Bileta</t>
  </si>
  <si>
    <t>27.01.2023</t>
  </si>
  <si>
    <t>AS TRAVEL CLUB SHPK</t>
  </si>
  <si>
    <t>Shpenzime te udhetimit zyrtare-Bileta</t>
  </si>
  <si>
    <t>22.02.2023</t>
  </si>
  <si>
    <t xml:space="preserve">Shpenzimet e udhëtimeve zyrtare -Bileta </t>
  </si>
  <si>
    <t>07.03.2023</t>
  </si>
  <si>
    <t>ALTAVIA TRAVEL SHPK</t>
  </si>
  <si>
    <t>29.03.2023</t>
  </si>
  <si>
    <t>Shpenzime te vogla - para xhepi   13141</t>
  </si>
  <si>
    <t>Shpenzim gjate udhetimit zyrtare ne Francë</t>
  </si>
  <si>
    <t>26.01.2023</t>
  </si>
  <si>
    <t>ARBEN GASHI</t>
  </si>
  <si>
    <t xml:space="preserve">Shpenzime  gjate udhetimit zyrtare ne Shqiperi </t>
  </si>
  <si>
    <t>ALBANA BYTYQI</t>
  </si>
  <si>
    <t>Shpenzime gjate udhetimit zyrtare ne Bruksel</t>
  </si>
  <si>
    <t>FLORETE ZEJNULLAHU</t>
  </si>
  <si>
    <t>Shpenzime  gjate udhetimit zyrtare ne Emiratet e Bashkuara</t>
  </si>
  <si>
    <t>FITORE PACOLLI DALIPI</t>
  </si>
  <si>
    <t xml:space="preserve">Shpenzimet gjate udhetimit zyrtare ne Francë </t>
  </si>
  <si>
    <t>BESNIK TAHIRI</t>
  </si>
  <si>
    <t xml:space="preserve">Shpenzime  gjate udhetimit zyrtare ne Francë </t>
  </si>
  <si>
    <t>07.02.2023</t>
  </si>
  <si>
    <t>GLAUK KONJUFCA</t>
  </si>
  <si>
    <t>Shpenzime  gjate udhetimit zyrtare ne Francè</t>
  </si>
  <si>
    <t>08.02.2023</t>
  </si>
  <si>
    <t>ENIS KERVAN</t>
  </si>
  <si>
    <t>Shpenzime  gjate udhetimit zyrtare ne SHBA</t>
  </si>
  <si>
    <t>20.02.2023</t>
  </si>
  <si>
    <t>DRITON SELMANAJ</t>
  </si>
  <si>
    <t>ARIANA MUSLIU SHOSHI</t>
  </si>
  <si>
    <t>Shpenzime  gjate udhetimit zyrtare ne Zvicer</t>
  </si>
  <si>
    <t>MIMOZA KUSARI LILA</t>
  </si>
  <si>
    <t>BLERTA DELIU KODRA</t>
  </si>
  <si>
    <t>Shpenzime  gjate udhetimit zyrtare ne Suedi</t>
  </si>
  <si>
    <t>21.02.2023</t>
  </si>
  <si>
    <t>RREZARTA KRASNIQI</t>
  </si>
  <si>
    <t>SARANDA BOGUJEVCI</t>
  </si>
  <si>
    <t>23.02.2023</t>
  </si>
  <si>
    <t>ARMEND ZEMAJ</t>
  </si>
  <si>
    <t>27.02.2023</t>
  </si>
  <si>
    <t>AVDULLAH HOTI</t>
  </si>
  <si>
    <t>ERXHAN GALUSHI</t>
  </si>
  <si>
    <t>Shpenizme  gjate udhetimit zyrtare ne Bullgari</t>
  </si>
  <si>
    <t>10.03.2023</t>
  </si>
  <si>
    <t>TIME KADRIJAJ</t>
  </si>
  <si>
    <t>ARBERESH KRYEZIU - HYSENI</t>
  </si>
  <si>
    <t>13.03.2023</t>
  </si>
  <si>
    <t xml:space="preserve">Shpenzime  gjate udhetimit zyrtare ne Suedi </t>
  </si>
  <si>
    <t>14.03.2023</t>
  </si>
  <si>
    <t>XHAVIT HALITI</t>
  </si>
  <si>
    <t>RASHIT QALAJ</t>
  </si>
  <si>
    <t>Shpenzime gjate udhetimit zyrtare ne Suedi</t>
  </si>
  <si>
    <t>MEFAIL BAJQINOVCI</t>
  </si>
  <si>
    <t>17.03.2023</t>
  </si>
  <si>
    <t>JETA STATOVCI</t>
  </si>
  <si>
    <t>23.03.2023</t>
  </si>
  <si>
    <t>24.03.2023</t>
  </si>
  <si>
    <t>ELIZA HOXHA</t>
  </si>
  <si>
    <t>PAL LEKAJ</t>
  </si>
  <si>
    <t>BEKIM HAXHIU</t>
  </si>
  <si>
    <t>27.03.2023</t>
  </si>
  <si>
    <t>MIRSAD SHKRETA</t>
  </si>
  <si>
    <t>DRITA MILLAKU</t>
  </si>
  <si>
    <t>28.03.2023</t>
  </si>
  <si>
    <t>NASUF BEJTA</t>
  </si>
  <si>
    <t>FATMIRE KOLLÇAKU</t>
  </si>
  <si>
    <t xml:space="preserve">BAHRIM SHABANI </t>
  </si>
  <si>
    <t>ELMI RECICA</t>
  </si>
  <si>
    <t>30.03.2023</t>
  </si>
  <si>
    <t>Akomodimi - udhëtimet zyrtar jashtë vend   13142</t>
  </si>
  <si>
    <t>Akomodim gjate udhetimit zyrtare ne Francë</t>
  </si>
  <si>
    <t>Akomodim gjate udhetimit zyrtare ne Bruksel</t>
  </si>
  <si>
    <t xml:space="preserve">Akomodim gjate udhetimit zyrtare ne Francë </t>
  </si>
  <si>
    <t>Akomodim gjate udhetimit zyrtare ne SHBA</t>
  </si>
  <si>
    <t>Akomodim gjate udhetimit zyrtare ne Suedi</t>
  </si>
  <si>
    <t xml:space="preserve">Akomodim gjate udhetimit zyrtare ne SHBA </t>
  </si>
  <si>
    <t>Akomodim  gjate udhetimit zyrtare ne Suedi</t>
  </si>
  <si>
    <t xml:space="preserve">Akomodim gjate udhetimit zyrtare ne Shqiperi </t>
  </si>
  <si>
    <t>Shpenzimet tjera - udhëtimeve zyrtar  jashtë vend   13143</t>
  </si>
  <si>
    <t>Shpenzime tjera gjate udhetimit zyrtare ne SHBA</t>
  </si>
  <si>
    <t xml:space="preserve">Shpenzime tjera  gjate udhetimit zyrtare ne SHBA </t>
  </si>
  <si>
    <t xml:space="preserve">Shpenzime tjera gjate udhetimit zyrtare ne Suedi </t>
  </si>
  <si>
    <t>Shërbimet  telefonisë mobile   13320</t>
  </si>
  <si>
    <t>Shpenzime te telefonisë mobile -Mbushje Vala</t>
  </si>
  <si>
    <t>25.01.2023</t>
  </si>
  <si>
    <t>TELEKOMI I KOSOVES SHA</t>
  </si>
  <si>
    <t>Shpenzime te telefonisë moblie - Mbushje Vala</t>
  </si>
  <si>
    <t>Shpenzime te telefonisë moblie -Mbushje Vala</t>
  </si>
  <si>
    <t>21.03.2023</t>
  </si>
  <si>
    <t>Shërbime Intelektuale dhe këshillëdhënese   13440</t>
  </si>
  <si>
    <t xml:space="preserve">Sherbime  keshilledhenese </t>
  </si>
  <si>
    <t>BASHKIM MUSTAFA</t>
  </si>
  <si>
    <t>Shërbime kontraktuese tjera   13460</t>
  </si>
  <si>
    <t>Pasaport Diplomatike - Hydajet Hyseni Kaloshi</t>
  </si>
  <si>
    <t>19.01.2023</t>
  </si>
  <si>
    <t xml:space="preserve"> MINISTRIA PUNEVE TE BRENDSHME </t>
  </si>
  <si>
    <t xml:space="preserve">Sherbime tjera kontrakuese-Perkthim </t>
  </si>
  <si>
    <t>02.02.2023</t>
  </si>
  <si>
    <t>GLOBAL CONSULTING DEVELOPMENT ASSOCIATES SHPK</t>
  </si>
  <si>
    <t>15.03.2023</t>
  </si>
  <si>
    <t>Akomodimi   13660</t>
  </si>
  <si>
    <t xml:space="preserve">Akomodim </t>
  </si>
  <si>
    <t>24.02.2023</t>
  </si>
  <si>
    <t>FRUTEX SH P K</t>
  </si>
  <si>
    <t>Dreka zyrtare   14310</t>
  </si>
  <si>
    <t>BOULEVARD SHPK</t>
  </si>
  <si>
    <t xml:space="preserve">Drekë zrytare - Komisioni për Mbikqyrja e Financave Publike </t>
  </si>
  <si>
    <t>24.01.2023</t>
  </si>
  <si>
    <t>TIFFANY SHPK</t>
  </si>
  <si>
    <t>Drekë zyrtare-Komisioni Hetimor Parlamentar Lidhur me Menxhimin e Krizës Energjetike nga Qeveria e Repubilkës së Kosovës</t>
  </si>
  <si>
    <t>BRUNI SHPK</t>
  </si>
  <si>
    <t>Drekë zyrtare-Komisioni për Arsim, Shkencë,Teknologji, Inovacion,Kulturë..</t>
  </si>
  <si>
    <t>Drekë zyrtare -Komisioni Parlamentar për Çështje të Sigurisë dhe Mbrojtjes</t>
  </si>
  <si>
    <t xml:space="preserve">Drekë zyrtare-Komisioni për Administratë Publike , Pushtet Lokale , Media dhe Zhvillim Rajonal </t>
  </si>
  <si>
    <t>Drekë zyrtare -Komisioni AD-HOC</t>
  </si>
  <si>
    <t>HOTEL INTERNATIONAL PRISHTINA SHPK</t>
  </si>
  <si>
    <t xml:space="preserve">Drekë zyrtare - Kryetari i Kuvendit te Kosoves </t>
  </si>
  <si>
    <t>SAMI R.AHMETI BI</t>
  </si>
  <si>
    <t xml:space="preserve">Drekë zyrtare -Komisioni Hetimor Parlamentar </t>
  </si>
  <si>
    <t>Sherbime te bufesë</t>
  </si>
  <si>
    <t>HIDAJET AZEMI BI</t>
  </si>
  <si>
    <t>Drekë zyrtare-Komisioni për Çështje të Sigurisë dhe Mbrojtjes</t>
  </si>
  <si>
    <t>RESTAURANT CASTLE L.L.C.</t>
  </si>
  <si>
    <t>Drekë zyrtare-Komisioni për Mjedis,Ushqim,Bujqësi,Planifikim dhe Zhvillim</t>
  </si>
  <si>
    <t>RESTORANT ANES DRINIT SHPK</t>
  </si>
  <si>
    <t>Drekë zyrtare -Komisioni per Punë të Jashtme dhe Diasporë</t>
  </si>
  <si>
    <t xml:space="preserve">Drekë zrytare - Komisioni për Arsim, Shkencë, Teknologji,Inovacion, Kulturë, Rini dhe Sport </t>
  </si>
  <si>
    <t>METROPOLI SH.P.K.</t>
  </si>
  <si>
    <t>Drekë zyrtare-Komisioni Parlamentar për Stabilizimit  Asocim  BE-Kosovë</t>
  </si>
  <si>
    <t>TE SHPIJA KALTER SHPK</t>
  </si>
  <si>
    <t xml:space="preserve">Drekë zyrtare -Komisioni per Buxhet , Punë dhe Transfere </t>
  </si>
  <si>
    <t>16.02.2023</t>
  </si>
  <si>
    <t>PROPER PIZZA BE SHPK</t>
  </si>
  <si>
    <t>Drekë zyrtare -Komisioni për Çështje të Sigurisë</t>
  </si>
  <si>
    <t xml:space="preserve">Drekë zyrtare -Komisioni per Arsim,Shkencë, Teknologji,Inovacion, Kulturë, Rini dhe Sport </t>
  </si>
  <si>
    <t>Drekë zyrtare - Komisioni per Integrim Evropian te Kuvendit te Kosovës - Shqiperisë</t>
  </si>
  <si>
    <t>LIBURN HALILI BI</t>
  </si>
  <si>
    <t>Drekë zyrtare -Grupi i Miqesise Kosove-Turqi</t>
  </si>
  <si>
    <t xml:space="preserve">Drekë zyrtare -Kryesia e Kuvendit </t>
  </si>
  <si>
    <t>VILA GERMIA SHPK</t>
  </si>
  <si>
    <t xml:space="preserve">Drekë zyrtare -Komisioni per Integrime Evropiane </t>
  </si>
  <si>
    <t>03.03.2023</t>
  </si>
  <si>
    <t>GAIA L.L.C.</t>
  </si>
  <si>
    <t>AMAZONA HOTEL SHPK</t>
  </si>
  <si>
    <t>Drekë zyrtare -Kryetari i Kuvendit te Kosovës</t>
  </si>
  <si>
    <t>Drekë zyrtare -Kryetari i Kuvendit te Kosoves per nder te Epopesë së Ushtrisë Çlirimtare te Kosovës</t>
  </si>
  <si>
    <t xml:space="preserve">Drekë zyrtare -Komisioni për Administratë Publike , Pushtet , Lokale ,Media  dhe Zhvillim Rajonal </t>
  </si>
  <si>
    <t xml:space="preserve">Drekë zyrtare -me ftesë te Kryesueses se delegacionit te Kuvendi te Kosoves ne Asamblen Parlamtare te Keshillit te Evropes </t>
  </si>
  <si>
    <t xml:space="preserve">Drekë zyrtare -Grupi i Miqesise Kosove-Maqedonia e Veriut </t>
  </si>
  <si>
    <t>paga</t>
  </si>
  <si>
    <t>mallra dhe sherbime</t>
  </si>
  <si>
    <t>Drekë zyrtare -Grupi i Grave Deputete</t>
  </si>
  <si>
    <t xml:space="preserve">   Programi: Administrata</t>
  </si>
  <si>
    <t>Administrata</t>
  </si>
  <si>
    <t>VISAR KRASNIQI</t>
  </si>
  <si>
    <t xml:space="preserve"> FATON HAMITI</t>
  </si>
  <si>
    <t xml:space="preserve">SAFET BEQIRI </t>
  </si>
  <si>
    <t>ARJETA STATOVCI PAÇARADA</t>
  </si>
  <si>
    <t>Shpenzime  gjate udhetimit zyrtare ne Mali i Zi</t>
  </si>
  <si>
    <t>AGRON ISTOGU</t>
  </si>
  <si>
    <t>MIRJETA SHLLAKU</t>
  </si>
  <si>
    <t>Shpenzime  gjate udhetimit zyrtare ne Serbi</t>
  </si>
  <si>
    <t>ADELINA DEMOLLI BASHA</t>
  </si>
  <si>
    <t xml:space="preserve">Shpenzime  gjate udhetimit zyrtare ne Austri </t>
  </si>
  <si>
    <t>DRITA IBRAHIMI</t>
  </si>
  <si>
    <t>XHELADIN HOXHA</t>
  </si>
  <si>
    <t>Shpenzime  gjate udhetimit zyrtare ne Austri</t>
  </si>
  <si>
    <t xml:space="preserve">ISMET KRASNIQI </t>
  </si>
  <si>
    <t>ZARE ALIU</t>
  </si>
  <si>
    <t>AHTERE LOXHA</t>
  </si>
  <si>
    <t>MUSLI KRASNIQI</t>
  </si>
  <si>
    <t>VULLNET KABASHI</t>
  </si>
  <si>
    <t>ZANA BILALLI GRUBI</t>
  </si>
  <si>
    <t>SHQIPE KRASNIQI</t>
  </si>
  <si>
    <t>NAIM SALIHU</t>
  </si>
  <si>
    <t>Shpenzime  gjate udhetimit zyrtare ne Holandë</t>
  </si>
  <si>
    <t>22.03.2023</t>
  </si>
  <si>
    <t>DARDAN GJOSHI</t>
  </si>
  <si>
    <t xml:space="preserve"> ARBEN LOSHI</t>
  </si>
  <si>
    <t>SARANDA XHEKAJ</t>
  </si>
  <si>
    <t>GENTA LEPAJA</t>
  </si>
  <si>
    <t>SHPRESE HAXHIJAJ</t>
  </si>
  <si>
    <t xml:space="preserve">FATJETA IBISHI				</t>
  </si>
  <si>
    <t xml:space="preserve">Shpenzime  gjate udhetimit zyrtare ne Zvicër </t>
  </si>
  <si>
    <t>ISMET MAHMUTI</t>
  </si>
  <si>
    <t xml:space="preserve">ERGYL EMRA </t>
  </si>
  <si>
    <t>BESIM HALITI</t>
  </si>
  <si>
    <t>SULLTANE GASHI BRAHIMAJ</t>
  </si>
  <si>
    <t>ARSIM SHALA</t>
  </si>
  <si>
    <t xml:space="preserve">Shpenzime tjera gjate udhetimit zyrtare ne Shqiperi </t>
  </si>
  <si>
    <t>Shpenzime  gjate udhetimit zyrtare ne Francë</t>
  </si>
  <si>
    <t>SELMAN YMERI</t>
  </si>
  <si>
    <t xml:space="preserve">Akomodim gjate udhetimit zyrtare ne Mali i Zi </t>
  </si>
  <si>
    <t>Akomodim gjate udhetimit zyrtare ne Austri</t>
  </si>
  <si>
    <t>Shpenzime tjera gjate udhetimit zyrtare ne Francë</t>
  </si>
  <si>
    <t xml:space="preserve">Shpenzime tjera gjate udhetimit zyrtare ne Mali i Zi  </t>
  </si>
  <si>
    <t xml:space="preserve">Shpenzime tjera  gjate udhetimit zyrtare ne Shqiperi </t>
  </si>
  <si>
    <t xml:space="preserve">Shpenzime  tjera gjate udhetimit zyrtare ne Shqiperi </t>
  </si>
  <si>
    <t>Rryma   13210</t>
  </si>
  <si>
    <t>Rryma</t>
  </si>
  <si>
    <t>KESCO MAIN OPERATIONS ACCOUNT</t>
  </si>
  <si>
    <t>13.02.2023</t>
  </si>
  <si>
    <t>Uji   13220</t>
  </si>
  <si>
    <t>Uji</t>
  </si>
  <si>
    <t>PRISHTINA SHA KUR</t>
  </si>
  <si>
    <t>Mbeturinat   13230</t>
  </si>
  <si>
    <t xml:space="preserve">Mbeturina </t>
  </si>
  <si>
    <t>KRM PASTRIMI SHA</t>
  </si>
  <si>
    <t>Ngrohja qëndrore   13240</t>
  </si>
  <si>
    <t>Ngrohja qendrore</t>
  </si>
  <si>
    <t>NP TERMOKOS SHA</t>
  </si>
  <si>
    <t>Shpenzimet telefonike   13250</t>
  </si>
  <si>
    <t>Shpenzime te telefonisë fikse</t>
  </si>
  <si>
    <t>16.03.2023</t>
  </si>
  <si>
    <t>Sherbime tjera kontrakuese</t>
  </si>
  <si>
    <t>FLORIJE ZABERGJA</t>
  </si>
  <si>
    <t xml:space="preserve">Sherbime tjera kontrakuese-Huazime </t>
  </si>
  <si>
    <t>AVC GROUP SHPK</t>
  </si>
  <si>
    <t>Shfrytezim i fotokopjeve</t>
  </si>
  <si>
    <t>RIKON SH.P.K</t>
  </si>
  <si>
    <t>30.01.2023</t>
  </si>
  <si>
    <t>FATBARDHA GRABANICA</t>
  </si>
  <si>
    <t>TRUSTI PENSIONAL I KURSIMEVE</t>
  </si>
  <si>
    <t xml:space="preserve"> ADMINISTRATA TATIMORE E KOSOVES</t>
  </si>
  <si>
    <t>Furnizim për zyre   13610</t>
  </si>
  <si>
    <t>Furnizim</t>
  </si>
  <si>
    <t>NDERRMARJA TREGTARE GRAFIKE BLENDI</t>
  </si>
  <si>
    <t>Frunizim me Uj</t>
  </si>
  <si>
    <t>ADEA GROUP SHPK</t>
  </si>
  <si>
    <t>Furnizim me uj</t>
  </si>
  <si>
    <t>Frunizim me qirinje</t>
  </si>
  <si>
    <t>09.03.2023</t>
  </si>
  <si>
    <t>RUNIS SHPK</t>
  </si>
  <si>
    <t>Frunizim per zyre</t>
  </si>
  <si>
    <t>Frunizim me letra</t>
  </si>
  <si>
    <t>Furnizim me  uj</t>
  </si>
  <si>
    <t xml:space="preserve">Furinizim per transport </t>
  </si>
  <si>
    <t>PROFITECH SHPK</t>
  </si>
  <si>
    <t>Karburant për vetura   13780</t>
  </si>
  <si>
    <t xml:space="preserve">Derivate per vetura </t>
  </si>
  <si>
    <t>PETROL COMPANY SHPK</t>
  </si>
  <si>
    <t>Regjistrimi i automjeteve   13950</t>
  </si>
  <si>
    <t xml:space="preserve">Regjistrim te automjeteve </t>
  </si>
  <si>
    <t>Sigurimi i automjeteve   13951</t>
  </si>
  <si>
    <t xml:space="preserve">Sigurimi i automjeteve </t>
  </si>
  <si>
    <t>KOMPANIA E SIGURIMEVE EUROSIG</t>
  </si>
  <si>
    <t>Taksa komunale e regjistrimit të automjeteve   13952</t>
  </si>
  <si>
    <t xml:space="preserve">Taksa komunale e regjistrimit te automjeteve </t>
  </si>
  <si>
    <t>KOMUNA E PRISHTINES</t>
  </si>
  <si>
    <t>Mirëmbajtja e ndërtesave   14020</t>
  </si>
  <si>
    <t xml:space="preserve">Mirembajtje e nderteses </t>
  </si>
  <si>
    <t>SCHAFBERGER JR GMBH DEGA KOSOVE</t>
  </si>
  <si>
    <t>Miëmbajtja e teknologjisë informative   14040</t>
  </si>
  <si>
    <t>Mirembajtja e sistemit DCN dhe A/V</t>
  </si>
  <si>
    <t>Mirembajtja e sistemit kabllor</t>
  </si>
  <si>
    <t>FATI NET SHPK</t>
  </si>
  <si>
    <t xml:space="preserve">Mirembajtja e Web Faqes dhe Hosting </t>
  </si>
  <si>
    <t>RROTA SHPK</t>
  </si>
  <si>
    <t>Mirëmbajtja e sistemit kabllor</t>
  </si>
  <si>
    <t>Mirembajtje e Web Faqes dhe Hosting</t>
  </si>
  <si>
    <t>Mirëmbajtja e mobileve dhe paisjeve   14050</t>
  </si>
  <si>
    <t xml:space="preserve">Mirembajtje e liftave </t>
  </si>
  <si>
    <t>RIFAT YMERI B.I.</t>
  </si>
  <si>
    <t>Qiraja - Makineria   14140</t>
  </si>
  <si>
    <t xml:space="preserve">Qiraja e automjeteve </t>
  </si>
  <si>
    <t>MERCOM COMPANY SHPK</t>
  </si>
  <si>
    <t>Reklamat dhe konkurset   14210</t>
  </si>
  <si>
    <t>Reklama dhe konkurset</t>
  </si>
  <si>
    <t>23.01.2023</t>
  </si>
  <si>
    <t>SHPERNDARJA EXPRESS SHPK</t>
  </si>
  <si>
    <t>MUHAMET MAVRAJ B I</t>
  </si>
  <si>
    <t>RTK (RADIO TELEVIZIONI KOSOVES)</t>
  </si>
  <si>
    <t>GRUPI KOHA SHPK</t>
  </si>
  <si>
    <t>gjithsej</t>
  </si>
  <si>
    <t>komunali</t>
  </si>
  <si>
    <t xml:space="preserve">   Programi: Stafi mbështetës politik</t>
  </si>
  <si>
    <t>Stafi mbështetës politik</t>
  </si>
  <si>
    <t>Shpenzime  te udhetimit zyrtare- Bileta</t>
  </si>
  <si>
    <t>ARGJEND MRASORI</t>
  </si>
  <si>
    <t>AGIM RATKOCERI</t>
  </si>
  <si>
    <t xml:space="preserve"> BJONDINA ÇANTA</t>
  </si>
  <si>
    <t>HAJREDIN KRASNIQI</t>
  </si>
  <si>
    <t>DORENTINA MURTURI</t>
  </si>
  <si>
    <t xml:space="preserve">Shpenzime  gjate udhetimit zyrtare ne Mali i Zi </t>
  </si>
  <si>
    <t>DURESA TAFAJ</t>
  </si>
  <si>
    <t>KRESHNIK GEGA</t>
  </si>
  <si>
    <t>ILIR KERCELI</t>
  </si>
  <si>
    <t>BESNIK VASOLLI</t>
  </si>
  <si>
    <t xml:space="preserve">Shpenzim i telefonisë mobile-Mbushje Vala </t>
  </si>
  <si>
    <t>Shpenzime i telefonisë mobile -Mbushje Vala</t>
  </si>
  <si>
    <t>Shpenzime i telefonisë moblie -Mbushje Vala</t>
  </si>
  <si>
    <t>Paga e muajit mars</t>
  </si>
  <si>
    <t>mallr dhe sherbime</t>
  </si>
  <si>
    <t>31,03,2023</t>
  </si>
  <si>
    <t xml:space="preserve">Shpenzime te telefonisë mobile </t>
  </si>
  <si>
    <t>Pasaport Diplomatike - Valentina Bunjaku Rexhepi</t>
  </si>
  <si>
    <t xml:space="preserve">Drekë zyrtare - Komisioni për Mbikqyrja e Financave Publike </t>
  </si>
  <si>
    <t>Raporti Financiar për tremujorin e parë të  vitit 2023</t>
  </si>
  <si>
    <r>
      <t xml:space="preserve">Kodi i Organizatës Buxhetore: </t>
    </r>
    <r>
      <rPr>
        <b/>
        <sz val="48"/>
        <color theme="1"/>
        <rFont val="Times New Roman"/>
        <family val="1"/>
      </rPr>
      <t>101</t>
    </r>
  </si>
  <si>
    <r>
      <t xml:space="preserve">Informatat kontaktuese: </t>
    </r>
    <r>
      <rPr>
        <b/>
        <sz val="48"/>
        <color theme="1"/>
        <rFont val="Times New Roman"/>
        <family val="1"/>
      </rPr>
      <t>038 200 10 557</t>
    </r>
  </si>
  <si>
    <r>
      <t xml:space="preserve">Sekretari i Kuvendit:  </t>
    </r>
    <r>
      <rPr>
        <b/>
        <sz val="48"/>
        <color theme="1"/>
        <rFont val="Times New Roman"/>
        <family val="1"/>
      </rPr>
      <t>Ismet Krasniqi, Ndërtesa e Kuvendit, zyra N-122</t>
    </r>
  </si>
  <si>
    <r>
      <t xml:space="preserve">Drejtori i Përgjithshëm për Administratë: </t>
    </r>
    <r>
      <rPr>
        <b/>
        <sz val="48"/>
        <color theme="1"/>
        <rFont val="Times New Roman"/>
        <family val="1"/>
      </rPr>
      <t>Emrush Haxhiu, Ndërtesa e Kuvendit, zyra N-226</t>
    </r>
  </si>
  <si>
    <r>
      <t xml:space="preserve">Drejtori i Drejtorisë për Buxhet dhe Pagesa: </t>
    </r>
    <r>
      <rPr>
        <b/>
        <sz val="48"/>
        <color theme="1"/>
        <rFont val="Times New Roman"/>
        <family val="1"/>
      </rPr>
      <t>Istret Azemi, Ndërtesa e Kuvendit, zyra N-222</t>
    </r>
  </si>
  <si>
    <t>13.04.2023</t>
  </si>
  <si>
    <t>1)Hyrje: (Ju lutem paraqitni në formë tekstuale një përmbledhje të zhvillimeve kryesore në buxhetin e organizatës tuaj. Të mos kalohet hapësira e ofruar më poshtë!)</t>
  </si>
  <si>
    <t>2) Përmbledhje për të hyrat dhe kategoritë e veçanta të shpenzimeve:</t>
  </si>
  <si>
    <t>(Ju lutem paraqitni shkurtimisht ndryshimet kryesore për sa i përket vlerave të parashikuara dhe atyre aktuale për secilën kategori. Të mos kalohet hapësira e ofruar më poshtë).</t>
  </si>
  <si>
    <t xml:space="preserve">a)      Të hyrat: </t>
  </si>
  <si>
    <t>b)       Paga dhe shtesa:</t>
  </si>
  <si>
    <t>c)       Mallra dhe shërbime:</t>
  </si>
  <si>
    <t>d)      Shpenzime komunale:</t>
  </si>
  <si>
    <t>e)      Investimet Kapitale:</t>
  </si>
  <si>
    <t>f)       Subvencionet dhe Transferet:</t>
  </si>
  <si>
    <t>3) Përmbledhje:</t>
  </si>
  <si>
    <t>Ju lutem, paraqitni shkurtimisht vërejtjet përfundimtare lidhur me buxhetin e institucionit tuaj, apo pikëpamjet për zhvillimet në të ardhmen.</t>
  </si>
  <si>
    <t>__________________________________</t>
  </si>
  <si>
    <t xml:space="preserve"> </t>
  </si>
  <si>
    <t>Nënshkrimi i Sekretarit të Kuvendit</t>
  </si>
  <si>
    <t>4) Tabelat:</t>
  </si>
  <si>
    <t>a) Të hyrat:</t>
  </si>
  <si>
    <t>Ju lutem plotësoni tabelën me informatat e nevojshme.</t>
  </si>
  <si>
    <t>Kodi Ekonomik</t>
  </si>
  <si>
    <t>Kategoria Ekonomike</t>
  </si>
  <si>
    <t>Të hyrat e Planifikuara/Parashikuara për këtë periudhë</t>
  </si>
  <si>
    <t>Të hyrat vetanake të bartura nga viti paraprak</t>
  </si>
  <si>
    <t>b) Shpenzimet:</t>
  </si>
  <si>
    <t>Ju lutem plotësoni tabelën me të dhënat e nevojshme.</t>
  </si>
  <si>
    <t>Buxheti dhe Shpenzimet  2022</t>
  </si>
  <si>
    <t xml:space="preserve">Buxheti i shpenzuar në % </t>
  </si>
  <si>
    <t>Buxheti dhe Shpenzimet  2023</t>
  </si>
  <si>
    <t>Buxheti 2021</t>
  </si>
  <si>
    <t xml:space="preserve"> shpenzimet</t>
  </si>
  <si>
    <t>Buxheti 2022</t>
  </si>
  <si>
    <t xml:space="preserve">Shpenzimet </t>
  </si>
  <si>
    <t>Paga dhe Mëditje</t>
  </si>
  <si>
    <t>Mallra dhe shërbime</t>
  </si>
  <si>
    <t>Shërbimet komunale</t>
  </si>
  <si>
    <t>Subvencionet dhe Transferet</t>
  </si>
  <si>
    <t>Investimet Kapitale</t>
  </si>
  <si>
    <t>Gjithsej</t>
  </si>
  <si>
    <t>4. c) DETAJET E SHPENZIMEVE SIPAS KODEVE EKONOMIKE</t>
  </si>
  <si>
    <t>MALLRA DHE SHËRBIME Emri i kategorisë ekonomike</t>
  </si>
  <si>
    <t>Planifikuar 2023</t>
  </si>
  <si>
    <t>Shpenzimet  tre mujore per vitin 2023</t>
  </si>
  <si>
    <t>% e shpenzimit</t>
  </si>
  <si>
    <t>Planifikuar 2022</t>
  </si>
  <si>
    <t>Shpenzimet  tre mujore per vitin 2022</t>
  </si>
  <si>
    <t>Shpenzimet e udhëtimit</t>
  </si>
  <si>
    <t>Shpenzime te udhetimit brenda vendit</t>
  </si>
  <si>
    <t>Shpenzime te udhetimit jashte vendit</t>
  </si>
  <si>
    <t>Meditja e udhimit zyrtar jasht vendit</t>
  </si>
  <si>
    <t>Akomodimi gjate udhetimit zyrtar jasht vendit</t>
  </si>
  <si>
    <t>Shpenzimet tjera te udhitimit zyrtar jasht vendit</t>
  </si>
  <si>
    <t>SHPENZIME KOMUNALE</t>
  </si>
  <si>
    <t>Ryma</t>
  </si>
  <si>
    <t>Mbeturinat</t>
  </si>
  <si>
    <t>Ngrohja qëndrore</t>
  </si>
  <si>
    <t>Shpenzimet telefonike</t>
  </si>
  <si>
    <t>SHËRBIMET E TELEKOMUNIKIMIT</t>
  </si>
  <si>
    <t>Shpenzimet për internet</t>
  </si>
  <si>
    <t>Shpenzimet e telefonisë mobile</t>
  </si>
  <si>
    <t>Shpenzimet postare</t>
  </si>
  <si>
    <t>Shpenzimet e përdorimit të kabllit optik</t>
  </si>
  <si>
    <t>SHPENZIMET PËR SHËRBIME</t>
  </si>
  <si>
    <t>Shërbimet e arsimimit dhe trajnimit</t>
  </si>
  <si>
    <t>Shërbimet e përfaqësimit dhe avokaturës</t>
  </si>
  <si>
    <t>Shërbimet e ndryshme shëndetësore</t>
  </si>
  <si>
    <t>Shërbime të ndryshme intelektuale dhe këshillëdhënëse</t>
  </si>
  <si>
    <t>Shërbime shtypje jo marketing</t>
  </si>
  <si>
    <t>Shërbime kontraktuese tjera</t>
  </si>
  <si>
    <t>Shërbime teknike</t>
  </si>
  <si>
    <t>Shpenzimet për anëtarësim</t>
  </si>
  <si>
    <t>BLERJE E MOBILJEVE DHE PAISJEVE (ME PAK SE 1000 EURO) (NENTOTALI)</t>
  </si>
  <si>
    <t>Mobilje (me pak se 1000 euro)</t>
  </si>
  <si>
    <t>Telefona (me pak se 1000 euro)</t>
  </si>
  <si>
    <t>Kompjuterë (me pak se 1000 euro)</t>
  </si>
  <si>
    <t>Harduer për teknologji informative (me pak se 1000 euro)</t>
  </si>
  <si>
    <t>Makina fotokopjuese (me pak se 1000 euro)</t>
  </si>
  <si>
    <t>Pajisje trafiku (me pak se 1000 euro)</t>
  </si>
  <si>
    <t>Pajisje tjera (me pak se 1000 euro)</t>
  </si>
  <si>
    <t>Blerja e librave</t>
  </si>
  <si>
    <t>BLERJE TJERA - MALLRA DHE SHERBIME (NENTOTALI)</t>
  </si>
  <si>
    <t>Furnizime për zyrë</t>
  </si>
  <si>
    <t>Furnizime pastrimi</t>
  </si>
  <si>
    <t>Akomodimi</t>
  </si>
  <si>
    <t>DERIVATET DHE LËNDËT DJEGËSE (NENTOTALI)</t>
  </si>
  <si>
    <t>Nafte per ngrohje qendrore</t>
  </si>
  <si>
    <t>Derivate per gjenerator</t>
  </si>
  <si>
    <t>Karburant per vetura</t>
  </si>
  <si>
    <t>LLOGARITE E AVANSIT (NENTOTALI)</t>
  </si>
  <si>
    <t xml:space="preserve">                  -   </t>
  </si>
  <si>
    <t>Avas per para te imeta (p.cash)</t>
  </si>
  <si>
    <t>Avans per udhetime zyrtare</t>
  </si>
  <si>
    <t>Avanc</t>
  </si>
  <si>
    <t>Avans per mallra dhe sherbime</t>
  </si>
  <si>
    <t>Avanc - per ambasadat</t>
  </si>
  <si>
    <t>SHERBIMET E REGJISTRIMIT DHE SIGURIMEVE (NENTOTALI)</t>
  </si>
  <si>
    <t>Regjistrimi i automjeteve</t>
  </si>
  <si>
    <t>Sigurim i automjeteve</t>
  </si>
  <si>
    <t>Sigurimi i ndertesave dhe tjera</t>
  </si>
  <si>
    <t>Provizion për Tarifa të Ndryshme</t>
  </si>
  <si>
    <t>MIRËMBAJTJA (NENTOTALI)</t>
  </si>
  <si>
    <t>Mirembajtja dhe riparimi i automjeteve</t>
  </si>
  <si>
    <t>Mirembajtja e ndertesave</t>
  </si>
  <si>
    <t>Mirëmbajtja e Teknologjisë Informative</t>
  </si>
  <si>
    <t>Mirembajtja e mobileve dhe paisjeve</t>
  </si>
  <si>
    <t>Qiraja</t>
  </si>
  <si>
    <t>Qiraja per ndertesa</t>
  </si>
  <si>
    <t>Qiraja makineria</t>
  </si>
  <si>
    <t>Shpenzimet -vendimet e gjykatave</t>
  </si>
  <si>
    <t>SHPENZIMET E MARKETINGUT (NENTOTALI)</t>
  </si>
  <si>
    <t>Reklamat dhe konkurset</t>
  </si>
  <si>
    <t>Botimet e publikimeve</t>
  </si>
  <si>
    <t>Shpenzimet per informim publik</t>
  </si>
  <si>
    <t>SHPENZIMET E PËRFAQËSIMIT (NENTOTALI)</t>
  </si>
  <si>
    <t>Drekat zyrtare</t>
  </si>
  <si>
    <t>Dreke zyrtare jasht vendit</t>
  </si>
  <si>
    <t>Pagesa e tatimit ne qira</t>
  </si>
  <si>
    <t>4.d )</t>
  </si>
  <si>
    <t>INVESTIMET KAPITALE: DETAJET E SHPENZIMEVE SIPAS PROJEKTEVE</t>
  </si>
  <si>
    <t xml:space="preserve"> Buxheti 2023</t>
  </si>
  <si>
    <t xml:space="preserve"> Buxheti 2022</t>
  </si>
  <si>
    <t>INVESTIMET KAPITALE</t>
  </si>
  <si>
    <t>Buxheti 2023</t>
  </si>
  <si>
    <t>Shpenzimet tre mujor</t>
  </si>
  <si>
    <t xml:space="preserve">% e  shpenzimit  </t>
  </si>
  <si>
    <t>Emri i kategorisë ekonomike</t>
  </si>
  <si>
    <t>Gjithsej Investimet Kapitale</t>
  </si>
  <si>
    <t>Kodi I projektit</t>
  </si>
  <si>
    <t>Shpenzimet kapitale</t>
  </si>
  <si>
    <t>Rifreskimi dhe pavarësimi i sistemit të TIK-ut - Faza II - te</t>
  </si>
  <si>
    <t>Renovimi i nderteses dhe instalimeve ekzistuese</t>
  </si>
  <si>
    <t>Sistemi digjital konferencial</t>
  </si>
  <si>
    <t>Pajisje tjera</t>
  </si>
  <si>
    <t xml:space="preserve">Krijimi i qendres se te dhenave ne KK </t>
  </si>
  <si>
    <t>Pajisje per sallen plenare</t>
  </si>
  <si>
    <t>Krijimi I sistemit digital signage</t>
  </si>
  <si>
    <t>4.e)</t>
  </si>
  <si>
    <t>SUBVENCIONET DHE TRANSFERET: DETAJET E SHPENZIMEVE SIPAS KODEVE EKONOMIKE</t>
  </si>
  <si>
    <t>Subvencione dhe Transfere</t>
  </si>
  <si>
    <t>Planifikimi 2023</t>
  </si>
  <si>
    <t>Shpenzimet tre mujore</t>
  </si>
  <si>
    <t xml:space="preserve">% e  shpenzimit </t>
  </si>
  <si>
    <t xml:space="preserve">Gjithsej subvensione dhe transfere </t>
  </si>
  <si>
    <t>SUBVENCIONET</t>
  </si>
  <si>
    <t>Subvencionet per Etnitete Publike</t>
  </si>
  <si>
    <t xml:space="preserve">Subvencionet per Etnitete Publike </t>
  </si>
  <si>
    <t>Subvencionet per Etnitete Jopublike</t>
  </si>
  <si>
    <t>TRANSFERET</t>
  </si>
  <si>
    <t xml:space="preserve">                           -   </t>
  </si>
  <si>
    <t xml:space="preserve">                         -   </t>
  </si>
  <si>
    <t>4.f)     Personeli dhe struktura e pagave</t>
  </si>
  <si>
    <t>Niveli</t>
  </si>
  <si>
    <t>Pozitat e aprovuara me Ligjin për Buxhet</t>
  </si>
  <si>
    <t>Pozitat e plotësuara</t>
  </si>
  <si>
    <t>Buxheti 3 mujor per paga</t>
  </si>
  <si>
    <t>Buxheti i shpenzuar për paga për periudhën raportuese</t>
  </si>
  <si>
    <t>% e realizimit</t>
  </si>
  <si>
    <t>Anëtarët e Kuvendit</t>
  </si>
  <si>
    <t>Administrata e Kuvendit</t>
  </si>
  <si>
    <t>Stafi Mbështetës Politik</t>
  </si>
  <si>
    <t>Komisioni ndihmes shteterore</t>
  </si>
  <si>
    <t>Kordinatori Parlamentar I FSK-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</si>
</sst>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\ _L_e_k_ë_-;\-* #,##0\ _L_e_k_ë_-;_-* &quot;-&quot;\ _L_e_k_ë_-;_-@_-"/>
    <numFmt numFmtId="165" formatCode="_-* #,##0.00\ _L_e_k_ë_-;\-* #,##0.00\ _L_e_k_ë_-;_-* &quot;-&quot;??\ _L_e_k_ë_-;_-@_-"/>
    <numFmt numFmtId="166" formatCode="#,##0\ [$€-1];[Red]\-#,##0\ [$€-1]"/>
    <numFmt numFmtId="167" formatCode="_(* #,##0.00_);_(* \(#,##0.00\);_(* &quot;-&quot;_);_(@_)"/>
    <numFmt numFmtId="168" formatCode="_-* #,##0.00\ _L_e_k_ë_-;\-* #,##0.00\ _L_e_k_ë_-;_-* &quot;-&quot;\ _L_e_k_ë_-;_-@_-"/>
  </numFmts>
  <fonts count="51" x14ac:knownFonts="1">
    <font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i/>
      <sz val="16"/>
      <color rgb="FF000000"/>
      <name val="Calibri"/>
      <family val="2"/>
    </font>
    <font>
      <b/>
      <u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7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48"/>
      <color theme="1"/>
      <name val="Times New Roman"/>
      <family val="1"/>
    </font>
    <font>
      <b/>
      <sz val="48"/>
      <color theme="1"/>
      <name val="Times New Roman"/>
      <family val="1"/>
    </font>
    <font>
      <sz val="40"/>
      <color theme="1"/>
      <name val="Times New Roman"/>
      <family val="1"/>
    </font>
    <font>
      <sz val="26"/>
      <color theme="1"/>
      <name val="Times New Roman"/>
      <family val="1"/>
    </font>
    <font>
      <b/>
      <sz val="28"/>
      <color theme="1"/>
      <name val="Times New Roman"/>
      <family val="1"/>
    </font>
    <font>
      <sz val="28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6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rgb="FFFF0000"/>
      <name val="Times New Roman"/>
      <family val="1"/>
    </font>
    <font>
      <b/>
      <sz val="18"/>
      <color rgb="FF000000"/>
      <name val="Times New Roman"/>
      <family val="1"/>
    </font>
    <font>
      <sz val="18"/>
      <color theme="1"/>
      <name val="Times New Roman"/>
      <family val="1"/>
    </font>
    <font>
      <sz val="18"/>
      <color rgb="FF00000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9E18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5">
    <xf numFmtId="0" fontId="0" fillId="0" borderId="0" applyBorder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0" borderId="0"/>
  </cellStyleXfs>
  <cellXfs count="316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/>
    </xf>
    <xf numFmtId="0" fontId="3" fillId="3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Alignment="1" applyProtection="1"/>
    <xf numFmtId="0" fontId="2" fillId="2" borderId="0" xfId="0" applyNumberFormat="1" applyFont="1" applyFill="1" applyBorder="1" applyAlignment="1" applyProtection="1">
      <alignment horizontal="center"/>
    </xf>
    <xf numFmtId="0" fontId="8" fillId="0" borderId="0" xfId="0" applyFont="1"/>
    <xf numFmtId="0" fontId="9" fillId="0" borderId="0" xfId="0" applyFont="1" applyAlignment="1">
      <alignment horizontal="left" indent="8"/>
    </xf>
    <xf numFmtId="0" fontId="10" fillId="0" borderId="0" xfId="0" applyFont="1"/>
    <xf numFmtId="0" fontId="12" fillId="0" borderId="0" xfId="0" applyFont="1" applyBorder="1" applyAlignment="1">
      <alignment vertical="top" wrapText="1"/>
    </xf>
    <xf numFmtId="0" fontId="12" fillId="0" borderId="0" xfId="0" applyFont="1"/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8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3" fontId="8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165" fontId="16" fillId="0" borderId="0" xfId="1" applyFont="1" applyBorder="1" applyAlignment="1">
      <alignment vertical="center" wrapText="1"/>
    </xf>
    <xf numFmtId="165" fontId="8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17" fillId="0" borderId="0" xfId="1" applyFont="1" applyBorder="1" applyAlignment="1">
      <alignment vertical="center" wrapText="1"/>
    </xf>
    <xf numFmtId="43" fontId="8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165" fontId="20" fillId="0" borderId="0" xfId="1" applyFont="1" applyBorder="1" applyAlignment="1">
      <alignment horizontal="right" vertical="center" wrapText="1"/>
    </xf>
    <xf numFmtId="0" fontId="18" fillId="0" borderId="0" xfId="0" applyFont="1" applyAlignment="1">
      <alignment horizontal="left" indent="5"/>
    </xf>
    <xf numFmtId="0" fontId="19" fillId="0" borderId="0" xfId="0" applyFont="1"/>
    <xf numFmtId="0" fontId="20" fillId="0" borderId="0" xfId="0" applyFont="1" applyBorder="1" applyAlignment="1">
      <alignment horizontal="right" vertical="top" wrapText="1"/>
    </xf>
    <xf numFmtId="165" fontId="8" fillId="0" borderId="0" xfId="1" applyFont="1" applyBorder="1"/>
    <xf numFmtId="0" fontId="8" fillId="0" borderId="0" xfId="0" applyFont="1" applyBorder="1"/>
    <xf numFmtId="43" fontId="8" fillId="0" borderId="0" xfId="0" applyNumberFormat="1" applyFont="1" applyBorder="1"/>
    <xf numFmtId="0" fontId="13" fillId="0" borderId="0" xfId="0" applyFont="1" applyBorder="1" applyAlignment="1">
      <alignment horizontal="left" vertical="top" wrapText="1"/>
    </xf>
    <xf numFmtId="0" fontId="13" fillId="0" borderId="0" xfId="0" applyFont="1"/>
    <xf numFmtId="0" fontId="15" fillId="0" borderId="0" xfId="0" applyFont="1"/>
    <xf numFmtId="0" fontId="18" fillId="0" borderId="0" xfId="0" applyFont="1"/>
    <xf numFmtId="165" fontId="8" fillId="0" borderId="0" xfId="1" applyFont="1"/>
    <xf numFmtId="0" fontId="8" fillId="0" borderId="2" xfId="0" applyFont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 applyBorder="1"/>
    <xf numFmtId="0" fontId="24" fillId="0" borderId="0" xfId="0" applyFont="1" applyBorder="1"/>
    <xf numFmtId="0" fontId="23" fillId="0" borderId="3" xfId="0" applyFont="1" applyBorder="1"/>
    <xf numFmtId="0" fontId="24" fillId="0" borderId="3" xfId="0" applyFont="1" applyBorder="1"/>
    <xf numFmtId="166" fontId="26" fillId="0" borderId="3" xfId="0" applyNumberFormat="1" applyFont="1" applyBorder="1"/>
    <xf numFmtId="0" fontId="27" fillId="0" borderId="3" xfId="0" applyFont="1" applyBorder="1"/>
    <xf numFmtId="0" fontId="26" fillId="0" borderId="3" xfId="0" applyFont="1" applyBorder="1"/>
    <xf numFmtId="0" fontId="26" fillId="0" borderId="0" xfId="0" applyFont="1"/>
    <xf numFmtId="0" fontId="23" fillId="0" borderId="9" xfId="0" applyFont="1" applyBorder="1" applyAlignment="1">
      <alignment horizontal="left" textRotation="90" wrapText="1"/>
    </xf>
    <xf numFmtId="0" fontId="23" fillId="0" borderId="3" xfId="0" applyFont="1" applyBorder="1" applyAlignment="1">
      <alignment horizontal="left" textRotation="90" wrapText="1"/>
    </xf>
    <xf numFmtId="0" fontId="24" fillId="0" borderId="8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165" fontId="17" fillId="0" borderId="11" xfId="1" applyFont="1" applyBorder="1" applyAlignment="1">
      <alignment vertical="top" wrapText="1"/>
    </xf>
    <xf numFmtId="165" fontId="28" fillId="0" borderId="9" xfId="1" applyFont="1" applyBorder="1" applyAlignment="1">
      <alignment vertical="top" wrapText="1"/>
    </xf>
    <xf numFmtId="165" fontId="24" fillId="0" borderId="11" xfId="1" applyFont="1" applyBorder="1" applyAlignment="1">
      <alignment vertical="top" wrapText="1"/>
    </xf>
    <xf numFmtId="165" fontId="25" fillId="0" borderId="3" xfId="1" applyFont="1" applyBorder="1"/>
    <xf numFmtId="165" fontId="29" fillId="0" borderId="3" xfId="1" applyFont="1" applyBorder="1"/>
    <xf numFmtId="165" fontId="23" fillId="0" borderId="11" xfId="1" applyFont="1" applyBorder="1" applyAlignment="1">
      <alignment vertical="top" wrapText="1"/>
    </xf>
    <xf numFmtId="43" fontId="30" fillId="0" borderId="3" xfId="0" applyNumberFormat="1" applyFont="1" applyBorder="1"/>
    <xf numFmtId="43" fontId="25" fillId="0" borderId="0" xfId="0" applyNumberFormat="1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2" fillId="0" borderId="1" xfId="0" applyFont="1" applyBorder="1" applyAlignment="1">
      <alignment vertical="top" wrapText="1"/>
    </xf>
    <xf numFmtId="0" fontId="32" fillId="0" borderId="1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0" fontId="31" fillId="0" borderId="9" xfId="0" applyFont="1" applyBorder="1" applyAlignment="1">
      <alignment vertical="top" wrapText="1"/>
    </xf>
    <xf numFmtId="0" fontId="31" fillId="0" borderId="3" xfId="0" applyFont="1" applyBorder="1" applyAlignment="1">
      <alignment vertical="top" wrapText="1"/>
    </xf>
    <xf numFmtId="165" fontId="31" fillId="0" borderId="3" xfId="1" applyFont="1" applyBorder="1" applyAlignment="1">
      <alignment vertical="top" wrapText="1"/>
    </xf>
    <xf numFmtId="167" fontId="31" fillId="0" borderId="3" xfId="2" applyNumberFormat="1" applyFont="1" applyBorder="1" applyAlignment="1">
      <alignment vertical="top" wrapText="1"/>
    </xf>
    <xf numFmtId="43" fontId="31" fillId="0" borderId="3" xfId="0" applyNumberFormat="1" applyFont="1" applyBorder="1" applyAlignment="1">
      <alignment vertical="top" wrapText="1"/>
    </xf>
    <xf numFmtId="165" fontId="31" fillId="0" borderId="3" xfId="1" applyFont="1" applyBorder="1"/>
    <xf numFmtId="10" fontId="31" fillId="0" borderId="3" xfId="3" applyNumberFormat="1" applyFont="1" applyBorder="1" applyAlignment="1">
      <alignment vertical="top" wrapText="1"/>
    </xf>
    <xf numFmtId="43" fontId="32" fillId="0" borderId="0" xfId="0" applyNumberFormat="1" applyFont="1"/>
    <xf numFmtId="0" fontId="32" fillId="0" borderId="3" xfId="0" applyFont="1" applyBorder="1" applyAlignment="1">
      <alignment vertical="top" wrapText="1"/>
    </xf>
    <xf numFmtId="165" fontId="32" fillId="0" borderId="3" xfId="1" applyFont="1" applyBorder="1" applyAlignment="1">
      <alignment vertical="top" wrapText="1"/>
    </xf>
    <xf numFmtId="167" fontId="32" fillId="0" borderId="3" xfId="2" applyNumberFormat="1" applyFont="1" applyBorder="1" applyAlignment="1">
      <alignment vertical="top" wrapText="1"/>
    </xf>
    <xf numFmtId="165" fontId="32" fillId="0" borderId="3" xfId="1" applyFont="1" applyBorder="1"/>
    <xf numFmtId="165" fontId="32" fillId="0" borderId="0" xfId="1" applyFont="1"/>
    <xf numFmtId="0" fontId="35" fillId="0" borderId="16" xfId="4" applyFont="1" applyBorder="1"/>
    <xf numFmtId="165" fontId="35" fillId="0" borderId="3" xfId="1" applyFont="1" applyBorder="1"/>
    <xf numFmtId="167" fontId="35" fillId="0" borderId="17" xfId="2" applyNumberFormat="1" applyFont="1" applyBorder="1"/>
    <xf numFmtId="167" fontId="35" fillId="0" borderId="3" xfId="2" applyNumberFormat="1" applyFont="1" applyBorder="1"/>
    <xf numFmtId="165" fontId="35" fillId="0" borderId="18" xfId="1" applyFont="1" applyBorder="1"/>
    <xf numFmtId="167" fontId="35" fillId="0" borderId="18" xfId="2" applyNumberFormat="1" applyFont="1" applyBorder="1"/>
    <xf numFmtId="165" fontId="32" fillId="0" borderId="20" xfId="1" applyFont="1" applyBorder="1" applyAlignment="1"/>
    <xf numFmtId="165" fontId="32" fillId="0" borderId="23" xfId="1" applyFont="1" applyBorder="1" applyAlignment="1"/>
    <xf numFmtId="0" fontId="32" fillId="0" borderId="0" xfId="0" applyFont="1" applyBorder="1" applyAlignment="1">
      <alignment vertical="top" wrapText="1"/>
    </xf>
    <xf numFmtId="0" fontId="32" fillId="0" borderId="3" xfId="0" applyFont="1" applyBorder="1"/>
    <xf numFmtId="165" fontId="32" fillId="3" borderId="3" xfId="1" applyFont="1" applyFill="1" applyBorder="1" applyAlignment="1">
      <alignment vertical="top" wrapText="1"/>
    </xf>
    <xf numFmtId="0" fontId="31" fillId="0" borderId="3" xfId="0" applyFont="1" applyBorder="1" applyAlignment="1">
      <alignment horizontal="right"/>
    </xf>
    <xf numFmtId="0" fontId="31" fillId="0" borderId="3" xfId="0" applyFont="1" applyBorder="1" applyAlignment="1">
      <alignment wrapText="1"/>
    </xf>
    <xf numFmtId="165" fontId="31" fillId="0" borderId="3" xfId="1" applyFont="1" applyBorder="1" applyAlignment="1">
      <alignment wrapText="1"/>
    </xf>
    <xf numFmtId="10" fontId="31" fillId="0" borderId="3" xfId="3" applyNumberFormat="1" applyFont="1" applyBorder="1" applyAlignment="1">
      <alignment wrapText="1"/>
    </xf>
    <xf numFmtId="165" fontId="36" fillId="0" borderId="3" xfId="1" applyFont="1" applyBorder="1"/>
    <xf numFmtId="0" fontId="37" fillId="0" borderId="3" xfId="0" applyFont="1" applyBorder="1" applyAlignment="1">
      <alignment horizontal="right"/>
    </xf>
    <xf numFmtId="0" fontId="32" fillId="0" borderId="3" xfId="0" applyFont="1" applyBorder="1" applyAlignment="1">
      <alignment wrapText="1"/>
    </xf>
    <xf numFmtId="165" fontId="32" fillId="0" borderId="3" xfId="1" applyFont="1" applyBorder="1" applyAlignment="1">
      <alignment wrapText="1"/>
    </xf>
    <xf numFmtId="165" fontId="37" fillId="4" borderId="3" xfId="1" applyFont="1" applyFill="1" applyBorder="1"/>
    <xf numFmtId="165" fontId="37" fillId="0" borderId="3" xfId="1" applyFont="1" applyBorder="1"/>
    <xf numFmtId="0" fontId="37" fillId="0" borderId="0" xfId="0" applyFont="1" applyBorder="1" applyAlignment="1">
      <alignment horizontal="right"/>
    </xf>
    <xf numFmtId="165" fontId="37" fillId="0" borderId="0" xfId="1" applyFont="1" applyBorder="1"/>
    <xf numFmtId="0" fontId="37" fillId="0" borderId="3" xfId="0" applyFont="1" applyBorder="1"/>
    <xf numFmtId="43" fontId="36" fillId="0" borderId="3" xfId="0" applyNumberFormat="1" applyFont="1" applyBorder="1"/>
    <xf numFmtId="165" fontId="37" fillId="0" borderId="17" xfId="1" applyFont="1" applyBorder="1"/>
    <xf numFmtId="165" fontId="36" fillId="0" borderId="17" xfId="1" applyFont="1" applyBorder="1"/>
    <xf numFmtId="168" fontId="31" fillId="0" borderId="3" xfId="2" applyNumberFormat="1" applyFont="1" applyBorder="1"/>
    <xf numFmtId="0" fontId="36" fillId="0" borderId="3" xfId="0" applyFont="1" applyBorder="1"/>
    <xf numFmtId="168" fontId="37" fillId="3" borderId="17" xfId="2" applyNumberFormat="1" applyFont="1" applyFill="1" applyBorder="1"/>
    <xf numFmtId="0" fontId="32" fillId="0" borderId="0" xfId="0" applyFont="1" applyBorder="1" applyAlignment="1">
      <alignment wrapText="1"/>
    </xf>
    <xf numFmtId="165" fontId="32" fillId="0" borderId="0" xfId="1" applyFont="1" applyBorder="1" applyAlignment="1">
      <alignment wrapText="1"/>
    </xf>
    <xf numFmtId="0" fontId="37" fillId="0" borderId="17" xfId="0" applyFont="1" applyBorder="1"/>
    <xf numFmtId="0" fontId="37" fillId="0" borderId="0" xfId="0" applyFont="1"/>
    <xf numFmtId="43" fontId="32" fillId="0" borderId="3" xfId="0" applyNumberFormat="1" applyFont="1" applyBorder="1" applyAlignment="1">
      <alignment wrapText="1"/>
    </xf>
    <xf numFmtId="165" fontId="38" fillId="4" borderId="3" xfId="1" applyFont="1" applyFill="1" applyBorder="1"/>
    <xf numFmtId="0" fontId="35" fillId="3" borderId="3" xfId="4" applyFont="1" applyFill="1" applyBorder="1"/>
    <xf numFmtId="165" fontId="35" fillId="3" borderId="3" xfId="1" applyFont="1" applyFill="1" applyBorder="1"/>
    <xf numFmtId="0" fontId="35" fillId="0" borderId="17" xfId="4" applyFont="1" applyBorder="1"/>
    <xf numFmtId="0" fontId="32" fillId="0" borderId="0" xfId="0" applyFont="1" applyAlignment="1">
      <alignment wrapText="1"/>
    </xf>
    <xf numFmtId="0" fontId="32" fillId="0" borderId="25" xfId="0" applyFont="1" applyBorder="1"/>
    <xf numFmtId="165" fontId="32" fillId="0" borderId="17" xfId="1" applyFont="1" applyBorder="1"/>
    <xf numFmtId="0" fontId="32" fillId="0" borderId="3" xfId="0" applyFont="1" applyBorder="1" applyAlignment="1">
      <alignment horizontal="right"/>
    </xf>
    <xf numFmtId="165" fontId="32" fillId="3" borderId="17" xfId="1" applyFont="1" applyFill="1" applyBorder="1"/>
    <xf numFmtId="165" fontId="37" fillId="3" borderId="3" xfId="1" applyFont="1" applyFill="1" applyBorder="1"/>
    <xf numFmtId="165" fontId="31" fillId="3" borderId="3" xfId="1" applyFont="1" applyFill="1" applyBorder="1"/>
    <xf numFmtId="165" fontId="31" fillId="0" borderId="17" xfId="1" applyFont="1" applyBorder="1"/>
    <xf numFmtId="43" fontId="37" fillId="0" borderId="17" xfId="0" applyNumberFormat="1" applyFont="1" applyBorder="1"/>
    <xf numFmtId="0" fontId="37" fillId="0" borderId="0" xfId="0" applyFont="1" applyBorder="1"/>
    <xf numFmtId="43" fontId="31" fillId="0" borderId="3" xfId="0" applyNumberFormat="1" applyFont="1" applyBorder="1"/>
    <xf numFmtId="165" fontId="31" fillId="0" borderId="3" xfId="0" applyNumberFormat="1" applyFont="1" applyBorder="1"/>
    <xf numFmtId="165" fontId="32" fillId="0" borderId="0" xfId="0" applyNumberFormat="1" applyFont="1"/>
    <xf numFmtId="43" fontId="31" fillId="0" borderId="0" xfId="0" applyNumberFormat="1" applyFont="1" applyBorder="1"/>
    <xf numFmtId="165" fontId="31" fillId="0" borderId="0" xfId="0" applyNumberFormat="1" applyFont="1" applyBorder="1"/>
    <xf numFmtId="0" fontId="32" fillId="0" borderId="0" xfId="0" applyFont="1" applyBorder="1"/>
    <xf numFmtId="0" fontId="32" fillId="0" borderId="0" xfId="0" applyFont="1" applyAlignment="1">
      <alignment horizontal="center"/>
    </xf>
    <xf numFmtId="0" fontId="36" fillId="5" borderId="0" xfId="0" applyFont="1" applyFill="1" applyAlignment="1">
      <alignment horizontal="center"/>
    </xf>
    <xf numFmtId="0" fontId="37" fillId="5" borderId="0" xfId="0" applyFont="1" applyFill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/>
    <xf numFmtId="0" fontId="37" fillId="0" borderId="27" xfId="0" applyFont="1" applyBorder="1" applyAlignment="1">
      <alignment horizontal="center"/>
    </xf>
    <xf numFmtId="0" fontId="36" fillId="4" borderId="27" xfId="0" applyFont="1" applyFill="1" applyBorder="1" applyAlignment="1">
      <alignment horizontal="center"/>
    </xf>
    <xf numFmtId="0" fontId="40" fillId="6" borderId="0" xfId="0" applyFont="1" applyFill="1"/>
    <xf numFmtId="0" fontId="41" fillId="0" borderId="3" xfId="0" applyFont="1" applyBorder="1" applyAlignment="1">
      <alignment horizontal="center"/>
    </xf>
    <xf numFmtId="43" fontId="42" fillId="0" borderId="27" xfId="0" applyNumberFormat="1" applyFont="1" applyBorder="1" applyAlignment="1">
      <alignment horizontal="center"/>
    </xf>
    <xf numFmtId="43" fontId="39" fillId="0" borderId="27" xfId="0" applyNumberFormat="1" applyFont="1" applyBorder="1" applyAlignment="1">
      <alignment horizontal="center"/>
    </xf>
    <xf numFmtId="2" fontId="40" fillId="0" borderId="3" xfId="0" applyNumberFormat="1" applyFont="1" applyBorder="1"/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0" borderId="0" xfId="0" applyFont="1"/>
    <xf numFmtId="0" fontId="40" fillId="0" borderId="41" xfId="0" applyFont="1" applyBorder="1" applyAlignment="1">
      <alignment horizontal="center"/>
    </xf>
    <xf numFmtId="165" fontId="41" fillId="0" borderId="3" xfId="1" applyFont="1" applyBorder="1" applyAlignment="1">
      <alignment horizontal="center"/>
    </xf>
    <xf numFmtId="165" fontId="40" fillId="0" borderId="3" xfId="1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165" fontId="41" fillId="4" borderId="3" xfId="1" applyFont="1" applyFill="1" applyBorder="1" applyAlignment="1">
      <alignment horizontal="center"/>
    </xf>
    <xf numFmtId="165" fontId="40" fillId="4" borderId="3" xfId="1" applyFont="1" applyFill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3" xfId="0" applyFont="1" applyBorder="1"/>
    <xf numFmtId="0" fontId="41" fillId="0" borderId="42" xfId="0" applyFont="1" applyBorder="1" applyAlignment="1">
      <alignment horizontal="center"/>
    </xf>
    <xf numFmtId="43" fontId="40" fillId="0" borderId="3" xfId="0" applyNumberFormat="1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43" xfId="0" applyFont="1" applyBorder="1"/>
    <xf numFmtId="0" fontId="40" fillId="0" borderId="31" xfId="0" applyFont="1" applyBorder="1"/>
    <xf numFmtId="0" fontId="40" fillId="0" borderId="32" xfId="0" applyFont="1" applyBorder="1"/>
    <xf numFmtId="0" fontId="40" fillId="0" borderId="26" xfId="0" applyFont="1" applyBorder="1"/>
    <xf numFmtId="0" fontId="40" fillId="0" borderId="27" xfId="0" applyFont="1" applyBorder="1"/>
    <xf numFmtId="0" fontId="40" fillId="0" borderId="28" xfId="0" applyFont="1" applyBorder="1"/>
    <xf numFmtId="0" fontId="45" fillId="5" borderId="0" xfId="0" applyFont="1" applyFill="1" applyAlignment="1">
      <alignment horizontal="right"/>
    </xf>
    <xf numFmtId="0" fontId="17" fillId="0" borderId="0" xfId="0" applyFont="1"/>
    <xf numFmtId="0" fontId="46" fillId="0" borderId="26" xfId="0" applyFont="1" applyBorder="1"/>
    <xf numFmtId="0" fontId="46" fillId="0" borderId="28" xfId="0" applyFont="1" applyBorder="1"/>
    <xf numFmtId="0" fontId="46" fillId="0" borderId="27" xfId="0" applyFont="1" applyBorder="1"/>
    <xf numFmtId="0" fontId="45" fillId="4" borderId="27" xfId="0" applyFont="1" applyFill="1" applyBorder="1"/>
    <xf numFmtId="0" fontId="46" fillId="4" borderId="28" xfId="0" applyFont="1" applyFill="1" applyBorder="1"/>
    <xf numFmtId="0" fontId="45" fillId="5" borderId="46" xfId="0" applyFont="1" applyFill="1" applyBorder="1" applyAlignment="1">
      <alignment horizontal="center" wrapText="1"/>
    </xf>
    <xf numFmtId="0" fontId="45" fillId="0" borderId="28" xfId="0" applyFont="1" applyBorder="1" applyAlignment="1">
      <alignment wrapText="1"/>
    </xf>
    <xf numFmtId="43" fontId="45" fillId="0" borderId="28" xfId="0" applyNumberFormat="1" applyFont="1" applyBorder="1"/>
    <xf numFmtId="10" fontId="45" fillId="0" borderId="28" xfId="0" applyNumberFormat="1" applyFont="1" applyBorder="1"/>
    <xf numFmtId="0" fontId="17" fillId="0" borderId="0" xfId="0" applyFont="1" applyAlignment="1">
      <alignment wrapText="1"/>
    </xf>
    <xf numFmtId="0" fontId="47" fillId="0" borderId="41" xfId="0" applyFont="1" applyBorder="1" applyAlignment="1">
      <alignment horizontal="right"/>
    </xf>
    <xf numFmtId="0" fontId="47" fillId="0" borderId="28" xfId="0" applyFont="1" applyBorder="1" applyAlignment="1">
      <alignment wrapText="1"/>
    </xf>
    <xf numFmtId="165" fontId="45" fillId="0" borderId="28" xfId="1" applyFont="1" applyBorder="1"/>
    <xf numFmtId="10" fontId="45" fillId="0" borderId="28" xfId="3" applyNumberFormat="1" applyFont="1" applyBorder="1"/>
    <xf numFmtId="0" fontId="46" fillId="0" borderId="37" xfId="0" applyFont="1" applyBorder="1" applyAlignment="1">
      <alignment horizontal="right"/>
    </xf>
    <xf numFmtId="0" fontId="17" fillId="0" borderId="36" xfId="0" applyFont="1" applyBorder="1" applyAlignment="1">
      <alignment wrapText="1"/>
    </xf>
    <xf numFmtId="165" fontId="46" fillId="4" borderId="36" xfId="1" applyFont="1" applyFill="1" applyBorder="1"/>
    <xf numFmtId="10" fontId="46" fillId="0" borderId="36" xfId="3" applyNumberFormat="1" applyFont="1" applyBorder="1"/>
    <xf numFmtId="165" fontId="46" fillId="0" borderId="36" xfId="1" applyFont="1" applyBorder="1"/>
    <xf numFmtId="0" fontId="45" fillId="0" borderId="28" xfId="0" applyFont="1" applyBorder="1"/>
    <xf numFmtId="0" fontId="47" fillId="0" borderId="0" xfId="0" applyFont="1"/>
    <xf numFmtId="0" fontId="17" fillId="0" borderId="4" xfId="0" applyFont="1" applyBorder="1" applyAlignment="1">
      <alignment vertical="top" wrapText="1"/>
    </xf>
    <xf numFmtId="0" fontId="17" fillId="0" borderId="47" xfId="0" applyFont="1" applyBorder="1" applyAlignment="1">
      <alignment vertical="top" wrapText="1"/>
    </xf>
    <xf numFmtId="0" fontId="17" fillId="0" borderId="33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left" vertical="top" wrapText="1" indent="5"/>
    </xf>
    <xf numFmtId="0" fontId="17" fillId="0" borderId="41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165" fontId="16" fillId="0" borderId="12" xfId="1" applyFont="1" applyBorder="1" applyAlignment="1">
      <alignment vertical="top" wrapText="1"/>
    </xf>
    <xf numFmtId="165" fontId="17" fillId="0" borderId="48" xfId="1" applyFont="1" applyBorder="1" applyAlignment="1">
      <alignment vertical="top" wrapText="1"/>
    </xf>
    <xf numFmtId="10" fontId="17" fillId="0" borderId="41" xfId="3" applyNumberFormat="1" applyFont="1" applyBorder="1" applyAlignment="1">
      <alignment vertical="top" wrapText="1"/>
    </xf>
    <xf numFmtId="165" fontId="17" fillId="0" borderId="12" xfId="1" applyFont="1" applyBorder="1" applyAlignment="1">
      <alignment vertical="top" wrapText="1"/>
    </xf>
    <xf numFmtId="10" fontId="48" fillId="0" borderId="41" xfId="3" applyNumberFormat="1" applyFont="1" applyBorder="1" applyAlignment="1">
      <alignment vertical="top" wrapText="1"/>
    </xf>
    <xf numFmtId="0" fontId="48" fillId="0" borderId="0" xfId="0" applyFont="1"/>
    <xf numFmtId="0" fontId="49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50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vertical="center" wrapText="1"/>
    </xf>
    <xf numFmtId="165" fontId="17" fillId="0" borderId="0" xfId="1" applyFont="1"/>
    <xf numFmtId="165" fontId="31" fillId="3" borderId="3" xfId="1" applyFont="1" applyFill="1" applyBorder="1" applyAlignment="1">
      <alignment wrapText="1"/>
    </xf>
    <xf numFmtId="0" fontId="31" fillId="3" borderId="3" xfId="0" applyFont="1" applyFill="1" applyBorder="1" applyAlignment="1">
      <alignment wrapText="1"/>
    </xf>
    <xf numFmtId="165" fontId="32" fillId="3" borderId="3" xfId="1" applyFont="1" applyFill="1" applyBorder="1" applyAlignment="1">
      <alignment wrapText="1"/>
    </xf>
    <xf numFmtId="0" fontId="32" fillId="3" borderId="3" xfId="0" applyFont="1" applyFill="1" applyBorder="1" applyAlignment="1">
      <alignment wrapText="1"/>
    </xf>
    <xf numFmtId="165" fontId="31" fillId="0" borderId="3" xfId="0" applyNumberFormat="1" applyFont="1" applyBorder="1" applyAlignment="1">
      <alignment wrapText="1"/>
    </xf>
    <xf numFmtId="0" fontId="13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left" wrapText="1"/>
    </xf>
    <xf numFmtId="0" fontId="23" fillId="0" borderId="4" xfId="0" applyFont="1" applyBorder="1" applyAlignment="1">
      <alignment horizontal="left" textRotation="90" wrapText="1"/>
    </xf>
    <xf numFmtId="0" fontId="23" fillId="0" borderId="11" xfId="0" applyFont="1" applyBorder="1" applyAlignment="1">
      <alignment horizontal="left" textRotation="90" wrapText="1"/>
    </xf>
    <xf numFmtId="0" fontId="23" fillId="0" borderId="4" xfId="0" applyFont="1" applyBorder="1" applyAlignment="1">
      <alignment horizontal="center" vertical="top" textRotation="90" wrapText="1"/>
    </xf>
    <xf numFmtId="0" fontId="23" fillId="0" borderId="8" xfId="0" applyFont="1" applyBorder="1" applyAlignment="1">
      <alignment horizontal="center" vertical="top" textRotation="90" wrapText="1"/>
    </xf>
    <xf numFmtId="0" fontId="23" fillId="0" borderId="8" xfId="0" applyFont="1" applyBorder="1" applyAlignment="1">
      <alignment horizontal="left" textRotation="90" wrapText="1"/>
    </xf>
    <xf numFmtId="0" fontId="23" fillId="0" borderId="5" xfId="0" applyFont="1" applyBorder="1" applyAlignment="1">
      <alignment horizontal="left" wrapText="1"/>
    </xf>
    <xf numFmtId="0" fontId="23" fillId="0" borderId="6" xfId="0" applyFont="1" applyBorder="1" applyAlignment="1">
      <alignment horizontal="left" wrapText="1"/>
    </xf>
    <xf numFmtId="0" fontId="23" fillId="0" borderId="7" xfId="0" applyFont="1" applyBorder="1" applyAlignment="1">
      <alignment horizontal="left" textRotation="90" wrapText="1"/>
    </xf>
    <xf numFmtId="0" fontId="23" fillId="0" borderId="10" xfId="0" applyFont="1" applyBorder="1" applyAlignment="1">
      <alignment horizontal="left" textRotation="90" wrapText="1"/>
    </xf>
    <xf numFmtId="0" fontId="32" fillId="0" borderId="20" xfId="0" applyFont="1" applyBorder="1" applyAlignment="1">
      <alignment horizontal="center" wrapText="1"/>
    </xf>
    <xf numFmtId="0" fontId="32" fillId="0" borderId="23" xfId="0" applyFont="1" applyBorder="1" applyAlignment="1">
      <alignment horizontal="center" wrapText="1"/>
    </xf>
    <xf numFmtId="0" fontId="32" fillId="0" borderId="19" xfId="0" applyFont="1" applyBorder="1" applyAlignment="1">
      <alignment horizontal="center"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wrapText="1"/>
    </xf>
    <xf numFmtId="0" fontId="37" fillId="0" borderId="0" xfId="0" applyFont="1" applyBorder="1"/>
    <xf numFmtId="0" fontId="37" fillId="0" borderId="0" xfId="0" applyFont="1"/>
    <xf numFmtId="0" fontId="32" fillId="0" borderId="0" xfId="0" applyFont="1" applyBorder="1"/>
    <xf numFmtId="0" fontId="32" fillId="0" borderId="0" xfId="0" applyFont="1"/>
    <xf numFmtId="0" fontId="39" fillId="5" borderId="29" xfId="0" applyFont="1" applyFill="1" applyBorder="1" applyAlignment="1">
      <alignment horizontal="center"/>
    </xf>
    <xf numFmtId="0" fontId="39" fillId="5" borderId="34" xfId="0" applyFont="1" applyFill="1" applyBorder="1" applyAlignment="1">
      <alignment horizontal="center"/>
    </xf>
    <xf numFmtId="0" fontId="39" fillId="5" borderId="30" xfId="0" applyFont="1" applyFill="1" applyBorder="1" applyAlignment="1">
      <alignment horizontal="center" wrapText="1"/>
    </xf>
    <xf numFmtId="0" fontId="39" fillId="5" borderId="31" xfId="0" applyFont="1" applyFill="1" applyBorder="1" applyAlignment="1">
      <alignment horizontal="center" wrapText="1"/>
    </xf>
    <xf numFmtId="0" fontId="39" fillId="5" borderId="32" xfId="0" applyFont="1" applyFill="1" applyBorder="1" applyAlignment="1">
      <alignment horizontal="center" wrapText="1"/>
    </xf>
    <xf numFmtId="0" fontId="39" fillId="5" borderId="33" xfId="0" applyFont="1" applyFill="1" applyBorder="1" applyAlignment="1">
      <alignment horizontal="center" wrapText="1"/>
    </xf>
    <xf numFmtId="0" fontId="39" fillId="5" borderId="37" xfId="0" applyFont="1" applyFill="1" applyBorder="1" applyAlignment="1">
      <alignment horizontal="center" wrapText="1"/>
    </xf>
    <xf numFmtId="0" fontId="36" fillId="5" borderId="0" xfId="0" applyFont="1" applyFill="1"/>
    <xf numFmtId="0" fontId="32" fillId="0" borderId="2" xfId="0" applyFont="1" applyBorder="1"/>
    <xf numFmtId="0" fontId="37" fillId="0" borderId="27" xfId="0" applyFont="1" applyBorder="1"/>
    <xf numFmtId="0" fontId="37" fillId="0" borderId="28" xfId="0" applyFont="1" applyBorder="1"/>
    <xf numFmtId="0" fontId="36" fillId="4" borderId="27" xfId="0" applyFont="1" applyFill="1" applyBorder="1" applyAlignment="1">
      <alignment horizontal="center"/>
    </xf>
    <xf numFmtId="0" fontId="36" fillId="4" borderId="28" xfId="0" applyFont="1" applyFill="1" applyBorder="1" applyAlignment="1">
      <alignment horizontal="center"/>
    </xf>
    <xf numFmtId="0" fontId="44" fillId="0" borderId="33" xfId="0" applyFont="1" applyBorder="1" applyAlignment="1">
      <alignment horizontal="center" wrapText="1"/>
    </xf>
    <xf numFmtId="0" fontId="44" fillId="0" borderId="37" xfId="0" applyFont="1" applyBorder="1" applyAlignment="1">
      <alignment horizontal="center" wrapText="1"/>
    </xf>
    <xf numFmtId="0" fontId="44" fillId="0" borderId="38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40" xfId="0" applyFont="1" applyBorder="1" applyAlignment="1">
      <alignment wrapText="1"/>
    </xf>
    <xf numFmtId="0" fontId="44" fillId="0" borderId="2" xfId="0" applyFont="1" applyBorder="1" applyAlignment="1">
      <alignment wrapText="1"/>
    </xf>
    <xf numFmtId="165" fontId="42" fillId="0" borderId="3" xfId="1" applyFont="1" applyBorder="1" applyAlignment="1">
      <alignment horizontal="center"/>
    </xf>
    <xf numFmtId="165" fontId="39" fillId="0" borderId="3" xfId="1" applyFont="1" applyBorder="1" applyAlignment="1">
      <alignment horizontal="center"/>
    </xf>
    <xf numFmtId="2" fontId="40" fillId="0" borderId="39" xfId="0" applyNumberFormat="1" applyFont="1" applyBorder="1"/>
    <xf numFmtId="2" fontId="40" fillId="0" borderId="25" xfId="0" applyNumberFormat="1" applyFont="1" applyBorder="1"/>
    <xf numFmtId="0" fontId="39" fillId="5" borderId="35" xfId="0" applyFont="1" applyFill="1" applyBorder="1" applyAlignment="1">
      <alignment horizontal="center" wrapText="1"/>
    </xf>
    <xf numFmtId="0" fontId="39" fillId="5" borderId="2" xfId="0" applyFont="1" applyFill="1" applyBorder="1" applyAlignment="1">
      <alignment horizontal="center" wrapText="1"/>
    </xf>
    <xf numFmtId="0" fontId="39" fillId="5" borderId="36" xfId="0" applyFont="1" applyFill="1" applyBorder="1" applyAlignment="1">
      <alignment horizontal="center" wrapText="1"/>
    </xf>
    <xf numFmtId="0" fontId="39" fillId="0" borderId="31" xfId="0" applyFont="1" applyBorder="1" applyAlignment="1">
      <alignment horizontal="right"/>
    </xf>
    <xf numFmtId="0" fontId="39" fillId="0" borderId="32" xfId="0" applyFont="1" applyBorder="1" applyAlignment="1">
      <alignment horizontal="right"/>
    </xf>
    <xf numFmtId="0" fontId="40" fillId="0" borderId="3" xfId="0" applyFont="1" applyBorder="1" applyAlignment="1">
      <alignment wrapText="1"/>
    </xf>
    <xf numFmtId="0" fontId="40" fillId="3" borderId="43" xfId="0" applyFont="1" applyFill="1" applyBorder="1" applyAlignment="1">
      <alignment wrapText="1"/>
    </xf>
    <xf numFmtId="0" fontId="40" fillId="3" borderId="31" xfId="0" applyFont="1" applyFill="1" applyBorder="1" applyAlignment="1">
      <alignment wrapText="1"/>
    </xf>
    <xf numFmtId="0" fontId="40" fillId="3" borderId="32" xfId="0" applyFont="1" applyFill="1" applyBorder="1" applyAlignment="1">
      <alignment wrapText="1"/>
    </xf>
    <xf numFmtId="0" fontId="40" fillId="3" borderId="17" xfId="0" applyFont="1" applyFill="1" applyBorder="1" applyAlignment="1">
      <alignment horizontal="left" wrapText="1"/>
    </xf>
    <xf numFmtId="0" fontId="40" fillId="3" borderId="44" xfId="0" applyFont="1" applyFill="1" applyBorder="1" applyAlignment="1">
      <alignment horizontal="left" wrapText="1"/>
    </xf>
    <xf numFmtId="0" fontId="40" fillId="3" borderId="45" xfId="0" applyFont="1" applyFill="1" applyBorder="1" applyAlignment="1">
      <alignment horizontal="left" wrapText="1"/>
    </xf>
    <xf numFmtId="0" fontId="40" fillId="3" borderId="26" xfId="0" applyFont="1" applyFill="1" applyBorder="1" applyAlignment="1">
      <alignment horizontal="left" wrapText="1"/>
    </xf>
    <xf numFmtId="0" fontId="40" fillId="3" borderId="27" xfId="0" applyFont="1" applyFill="1" applyBorder="1" applyAlignment="1">
      <alignment horizontal="left" wrapText="1"/>
    </xf>
    <xf numFmtId="0" fontId="40" fillId="3" borderId="28" xfId="0" applyFont="1" applyFill="1" applyBorder="1" applyAlignment="1">
      <alignment horizontal="left" wrapText="1"/>
    </xf>
    <xf numFmtId="0" fontId="45" fillId="5" borderId="2" xfId="0" applyFont="1" applyFill="1" applyBorder="1"/>
    <xf numFmtId="0" fontId="45" fillId="5" borderId="33" xfId="0" applyFont="1" applyFill="1" applyBorder="1" applyAlignment="1">
      <alignment horizontal="center"/>
    </xf>
    <xf numFmtId="0" fontId="45" fillId="5" borderId="37" xfId="0" applyFont="1" applyFill="1" applyBorder="1" applyAlignment="1">
      <alignment horizontal="center"/>
    </xf>
    <xf numFmtId="0" fontId="45" fillId="5" borderId="33" xfId="0" applyFont="1" applyFill="1" applyBorder="1" applyAlignment="1">
      <alignment horizontal="center" wrapText="1"/>
    </xf>
    <xf numFmtId="0" fontId="45" fillId="5" borderId="37" xfId="0" applyFont="1" applyFill="1" applyBorder="1" applyAlignment="1">
      <alignment horizontal="center" wrapText="1"/>
    </xf>
    <xf numFmtId="0" fontId="45" fillId="5" borderId="42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0" fontId="2" fillId="0" borderId="1" xfId="0" applyNumberFormat="1" applyFont="1" applyFill="1" applyBorder="1" applyAlignment="1" applyProtection="1"/>
    <xf numFmtId="0" fontId="5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2" fillId="2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Alignment="1" applyProtection="1"/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Alignment="1" applyProtection="1"/>
  </cellXfs>
  <cellStyles count="5">
    <cellStyle name="Comma" xfId="1" builtinId="3"/>
    <cellStyle name="Comma [0]" xfId="2" builtinId="6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152400</xdr:rowOff>
    </xdr:from>
    <xdr:to>
      <xdr:col>8</xdr:col>
      <xdr:colOff>67884</xdr:colOff>
      <xdr:row>31</xdr:row>
      <xdr:rowOff>183177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52400"/>
          <a:ext cx="4325559" cy="5936277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495301</xdr:colOff>
      <xdr:row>64</xdr:row>
      <xdr:rowOff>161925</xdr:rowOff>
    </xdr:from>
    <xdr:to>
      <xdr:col>7</xdr:col>
      <xdr:colOff>550425</xdr:colOff>
      <xdr:row>96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1" y="12353925"/>
          <a:ext cx="4322324" cy="6105525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590551</xdr:colOff>
      <xdr:row>98</xdr:row>
      <xdr:rowOff>57150</xdr:rowOff>
    </xdr:from>
    <xdr:to>
      <xdr:col>7</xdr:col>
      <xdr:colOff>533472</xdr:colOff>
      <xdr:row>129</xdr:row>
      <xdr:rowOff>104775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1" y="18726150"/>
          <a:ext cx="4210121" cy="5953125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33</xdr:row>
      <xdr:rowOff>0</xdr:rowOff>
    </xdr:from>
    <xdr:to>
      <xdr:col>7</xdr:col>
      <xdr:colOff>511493</xdr:colOff>
      <xdr:row>63</xdr:row>
      <xdr:rowOff>180975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6286500"/>
          <a:ext cx="4264343" cy="5895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127000</xdr:rowOff>
    </xdr:from>
    <xdr:to>
      <xdr:col>17</xdr:col>
      <xdr:colOff>1914525</xdr:colOff>
      <xdr:row>33</xdr:row>
      <xdr:rowOff>0</xdr:rowOff>
    </xdr:to>
    <xdr:sp macro="" textlink="">
      <xdr:nvSpPr>
        <xdr:cNvPr id="2" name="TextBox 1"/>
        <xdr:cNvSpPr txBox="1"/>
      </xdr:nvSpPr>
      <xdr:spPr>
        <a:xfrm>
          <a:off x="1" y="9415780"/>
          <a:ext cx="26420444" cy="7104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Buxheti i Kuvendit të Republikës së Kosovës, i ndarë sipas Ligjit për Buxhetin e Republikës së Kosovës për vitin 2023 Ligji nr.08/L-193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eshte 10.859.441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dhe atë sipas kategorive ekonomike në vijim: Pagat 6.678.441€ ,m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llra dhe shërbime 1.858.000€, shpenzime komunale 200.000 €, subvencione dhe transfere 70.000 € dhe shpenzime kapitale 1.053.000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€. Në buxhetin e Kuvendit të Republikës së Kosovës pjesën më të madhe të buxhetit e kanë pagat me </a:t>
          </a:r>
          <a:r>
            <a:rPr lang="en-US" sz="40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61.49%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,mallrat dhe shërbimet me </a:t>
          </a:r>
          <a:r>
            <a:rPr lang="en-US" sz="40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17,1%,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shpenzimet kapitale me </a:t>
          </a:r>
          <a:r>
            <a:rPr lang="en-US" sz="40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9,69%,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shpenzimet komunale me </a:t>
          </a:r>
          <a:r>
            <a:rPr lang="en-US" sz="40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1,84% si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dhe subvencionet dhe transferet me </a:t>
          </a:r>
          <a:r>
            <a:rPr lang="en-US" sz="40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0,64 %.</a:t>
          </a:r>
          <a:r>
            <a:rPr lang="en-US" sz="40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40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.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Nisur nga vleresimi i pergjithshem del se niveli i realizimit te buxhetit te Kuvendit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te Republikes se Kosovës eshte </a:t>
          </a:r>
          <a:r>
            <a:rPr lang="en-US" sz="4000" b="0" i="0" u="none" strike="noStrike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1.698.631,01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ose shprehur ne perqindje  15.64% e buxhetit te ndar sipas Ligjit 08/L-193.A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lokimi i fondeve është bërë nga Ministria e Financave, Punes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dhe Transfereve për vitit  2023 sipas planit të rrjedhës se parasë .</a:t>
          </a:r>
          <a:r>
            <a:rPr lang="en-US" sz="40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Në këtë raport  do të paraqiten në mënyrë të hollësishme shpenzimet  nga buxheti i Kuvendit për</a:t>
          </a:r>
          <a:r>
            <a:rPr lang="en-US" sz="40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tremujorin e  pare e vitit 2023 .</a:t>
          </a:r>
          <a:endParaRPr lang="en-US" sz="40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oneCellAnchor>
    <xdr:from>
      <xdr:col>17</xdr:col>
      <xdr:colOff>266700</xdr:colOff>
      <xdr:row>33</xdr:row>
      <xdr:rowOff>88898</xdr:rowOff>
    </xdr:from>
    <xdr:ext cx="3990975" cy="264560"/>
    <xdr:sp macro="" textlink="">
      <xdr:nvSpPr>
        <xdr:cNvPr id="3" name="TextBox 2"/>
        <xdr:cNvSpPr txBox="1"/>
      </xdr:nvSpPr>
      <xdr:spPr>
        <a:xfrm>
          <a:off x="24772620" y="16609058"/>
          <a:ext cx="399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247650</xdr:colOff>
      <xdr:row>33</xdr:row>
      <xdr:rowOff>0</xdr:rowOff>
    </xdr:from>
    <xdr:ext cx="2457450" cy="264560"/>
    <xdr:sp macro="" textlink="">
      <xdr:nvSpPr>
        <xdr:cNvPr id="4" name="TextBox 3"/>
        <xdr:cNvSpPr txBox="1"/>
      </xdr:nvSpPr>
      <xdr:spPr>
        <a:xfrm>
          <a:off x="23244810" y="16520160"/>
          <a:ext cx="2457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200024</xdr:colOff>
      <xdr:row>35</xdr:row>
      <xdr:rowOff>76200</xdr:rowOff>
    </xdr:from>
    <xdr:to>
      <xdr:col>18</xdr:col>
      <xdr:colOff>28575</xdr:colOff>
      <xdr:row>42</xdr:row>
      <xdr:rowOff>286</xdr:rowOff>
    </xdr:to>
    <xdr:sp macro="" textlink="">
      <xdr:nvSpPr>
        <xdr:cNvPr id="5" name="TextBox 4"/>
        <xdr:cNvSpPr txBox="1"/>
      </xdr:nvSpPr>
      <xdr:spPr>
        <a:xfrm>
          <a:off x="200024" y="17838420"/>
          <a:ext cx="27031951" cy="38560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0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Pagave  merr pjesë ne buxhetin tremujor </a:t>
          </a:r>
          <a:r>
            <a:rPr lang="en-US" sz="4000" b="0" i="0" u="none" strike="noStrike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SIMFK 1.507.309,99€ </a:t>
          </a:r>
          <a:r>
            <a:rPr lang="en-US" sz="40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, dhe si të tilla janë të ndara në katër Programe: Anëtarët e Kuvendit  809.650,09 €,Administrata e Kuvendit 503.003,95€ , Stafi mbështetës Politik 194.562,95€</a:t>
          </a:r>
          <a:r>
            <a:rPr lang="en-US" sz="4000" b="0" i="0" u="none" strike="noStrike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, ndersa per Komisionin e ndihmes shteterore  dhe Komisonerin Parlamentar te FSK-se nuk ka alokim per arsye se nuk jane te zgjedhur akoma ,</a:t>
          </a:r>
          <a:r>
            <a:rPr lang="en-US" sz="40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shuma e shpenzuar në këtë kategori për tremujor është 1.419.183,33€ </a:t>
          </a:r>
          <a:endParaRPr lang="en-US" sz="400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oneCellAnchor>
    <xdr:from>
      <xdr:col>16</xdr:col>
      <xdr:colOff>152400</xdr:colOff>
      <xdr:row>46</xdr:row>
      <xdr:rowOff>180975</xdr:rowOff>
    </xdr:from>
    <xdr:ext cx="184731" cy="264560"/>
    <xdr:sp macro="" textlink="">
      <xdr:nvSpPr>
        <xdr:cNvPr id="6" name="TextBox 5"/>
        <xdr:cNvSpPr txBox="1"/>
      </xdr:nvSpPr>
      <xdr:spPr>
        <a:xfrm>
          <a:off x="23149560" y="23490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266700</xdr:colOff>
      <xdr:row>44</xdr:row>
      <xdr:rowOff>152400</xdr:rowOff>
    </xdr:from>
    <xdr:ext cx="184731" cy="264560"/>
    <xdr:sp macro="" textlink="">
      <xdr:nvSpPr>
        <xdr:cNvPr id="7" name="TextBox 6"/>
        <xdr:cNvSpPr txBox="1"/>
      </xdr:nvSpPr>
      <xdr:spPr>
        <a:xfrm>
          <a:off x="23263860" y="2282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152398</xdr:colOff>
      <xdr:row>58</xdr:row>
      <xdr:rowOff>161925</xdr:rowOff>
    </xdr:from>
    <xdr:to>
      <xdr:col>18</xdr:col>
      <xdr:colOff>47625</xdr:colOff>
      <xdr:row>66</xdr:row>
      <xdr:rowOff>0</xdr:rowOff>
    </xdr:to>
    <xdr:sp macro="" textlink="">
      <xdr:nvSpPr>
        <xdr:cNvPr id="8" name="TextBox 7"/>
        <xdr:cNvSpPr txBox="1"/>
      </xdr:nvSpPr>
      <xdr:spPr>
        <a:xfrm>
          <a:off x="152398" y="27830145"/>
          <a:ext cx="27098627" cy="21316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shpenzimeve komunale merr pjesë në buxhetin </a:t>
          </a:r>
          <a:r>
            <a:rPr lang="en-US" sz="40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e alokuar 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me 65.231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,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këto fonde janë të ndara në programin Administrata e Kuvendit dhe Komisioni i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ndihmës shtetërore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. Shuma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e shpenzuar e buxhetit është </a:t>
          </a:r>
          <a:r>
            <a:rPr lang="en-US" sz="40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45.674,22 € </a:t>
          </a:r>
          <a:endParaRPr lang="en-US" sz="4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95250</xdr:colOff>
      <xdr:row>69</xdr:row>
      <xdr:rowOff>31750</xdr:rowOff>
    </xdr:from>
    <xdr:to>
      <xdr:col>18</xdr:col>
      <xdr:colOff>19050</xdr:colOff>
      <xdr:row>78</xdr:row>
      <xdr:rowOff>0</xdr:rowOff>
    </xdr:to>
    <xdr:sp macro="" textlink="">
      <xdr:nvSpPr>
        <xdr:cNvPr id="9" name="TextBox 8"/>
        <xdr:cNvSpPr txBox="1"/>
      </xdr:nvSpPr>
      <xdr:spPr>
        <a:xfrm>
          <a:off x="95250" y="31929070"/>
          <a:ext cx="27127200" cy="294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Investimeve Kapitale merr pjesë në buxhetin </a:t>
          </a:r>
          <a:r>
            <a:rPr lang="en-US" sz="40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e</a:t>
          </a:r>
          <a:r>
            <a:rPr lang="en-US" sz="40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alokuar 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me 245.137 € ,këto fonde janë të ndara në programin Administrata e Kuvendit.  Shpenzime në këtë kategori deri me tani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nuk ka .</a:t>
          </a:r>
          <a:endParaRPr lang="en-US" sz="4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152400</xdr:colOff>
      <xdr:row>80</xdr:row>
      <xdr:rowOff>95249</xdr:rowOff>
    </xdr:from>
    <xdr:to>
      <xdr:col>18</xdr:col>
      <xdr:colOff>0</xdr:colOff>
      <xdr:row>84</xdr:row>
      <xdr:rowOff>375227</xdr:rowOff>
    </xdr:to>
    <xdr:sp macro="" textlink="">
      <xdr:nvSpPr>
        <xdr:cNvPr id="10" name="TextBox 9"/>
        <xdr:cNvSpPr txBox="1"/>
      </xdr:nvSpPr>
      <xdr:spPr>
        <a:xfrm>
          <a:off x="152400" y="36899849"/>
          <a:ext cx="27051000" cy="15601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Subvencioneve dhe transfereve merr pjesë në buxhetin e alokuar 12.916€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,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të shpenzuara në këtë kategori gjatë kësaj periudhe nuk ka.</a:t>
          </a:r>
          <a:endParaRPr lang="en-US" sz="4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247649</xdr:colOff>
      <xdr:row>87</xdr:row>
      <xdr:rowOff>304800</xdr:rowOff>
    </xdr:from>
    <xdr:to>
      <xdr:col>18</xdr:col>
      <xdr:colOff>9524</xdr:colOff>
      <xdr:row>97</xdr:row>
      <xdr:rowOff>288</xdr:rowOff>
    </xdr:to>
    <xdr:sp macro="" textlink="">
      <xdr:nvSpPr>
        <xdr:cNvPr id="11" name="TextBox 10"/>
        <xdr:cNvSpPr txBox="1"/>
      </xdr:nvSpPr>
      <xdr:spPr>
        <a:xfrm>
          <a:off x="247649" y="39966900"/>
          <a:ext cx="26965275" cy="29873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3600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142873</xdr:colOff>
      <xdr:row>43</xdr:row>
      <xdr:rowOff>190498</xdr:rowOff>
    </xdr:from>
    <xdr:to>
      <xdr:col>18</xdr:col>
      <xdr:colOff>47625</xdr:colOff>
      <xdr:row>54</xdr:row>
      <xdr:rowOff>375227</xdr:rowOff>
    </xdr:to>
    <xdr:sp macro="" textlink="">
      <xdr:nvSpPr>
        <xdr:cNvPr id="12" name="TextBox 11"/>
        <xdr:cNvSpPr txBox="1"/>
      </xdr:nvSpPr>
      <xdr:spPr>
        <a:xfrm>
          <a:off x="142873" y="22539958"/>
          <a:ext cx="27108152" cy="37051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Mallrave dhe Shërbimeve merr pjesë në buxhetin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e alokuar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me 392.000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dhe si të tilla janë të ndara në pese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Programe: Anëtarët e Kuvendit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130.000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€,Administrata e Kuvendit 220.000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 , Stafi mbështetës Politik 32.000€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,K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omisioni i ndihmes shteterore 5.000 €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dhe Komisioneri Parlamentar i FSK- se, 5.000 €, shkalla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e shpenzimit të buxhetit në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këtë kategori për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këtë periudhë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është </a:t>
          </a:r>
          <a:r>
            <a:rPr kumimoji="0" lang="en-US" sz="3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233.773,46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 </a:t>
          </a:r>
          <a:endParaRPr lang="en-US" sz="3600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34" sqref="B3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topLeftCell="A79" workbookViewId="0">
      <selection activeCell="D4" sqref="D4"/>
    </sheetView>
  </sheetViews>
  <sheetFormatPr defaultColWidth="9.140625" defaultRowHeight="26.25" x14ac:dyDescent="0.4"/>
  <cols>
    <col min="1" max="1" width="15.5703125" style="10" customWidth="1"/>
    <col min="2" max="2" width="29.28515625" style="10" customWidth="1"/>
    <col min="3" max="3" width="27.85546875" style="10" customWidth="1"/>
    <col min="4" max="4" width="26.28515625" style="10" customWidth="1"/>
    <col min="5" max="5" width="26" style="10" customWidth="1"/>
    <col min="6" max="6" width="24.5703125" style="10" customWidth="1"/>
    <col min="7" max="7" width="25" style="10" customWidth="1"/>
    <col min="8" max="8" width="25.5703125" style="10" customWidth="1"/>
    <col min="9" max="9" width="26.28515625" style="10" customWidth="1"/>
    <col min="10" max="10" width="22.42578125" style="10" customWidth="1"/>
    <col min="11" max="12" width="13.5703125" style="10" customWidth="1"/>
    <col min="13" max="13" width="9.140625" style="10"/>
    <col min="14" max="14" width="28.140625" style="10" customWidth="1"/>
    <col min="15" max="15" width="9.140625" style="10" customWidth="1"/>
    <col min="16" max="16" width="12.85546875" style="10" customWidth="1"/>
    <col min="17" max="17" width="22" style="10" customWidth="1"/>
    <col min="18" max="18" width="39.28515625" style="10" customWidth="1"/>
    <col min="19" max="19" width="25.140625" style="10" customWidth="1"/>
    <col min="20" max="20" width="9.140625" style="10"/>
    <col min="21" max="21" width="26.28515625" style="10" customWidth="1"/>
    <col min="22" max="16384" width="9.140625" style="10"/>
  </cols>
  <sheetData>
    <row r="1" spans="1:18" ht="90" x14ac:dyDescent="1.1499999999999999">
      <c r="A1" s="233" t="s">
        <v>315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1:18" x14ac:dyDescent="0.4">
      <c r="A2" s="11"/>
    </row>
    <row r="3" spans="1:18" ht="61.5" x14ac:dyDescent="0.85">
      <c r="A3" s="12" t="s">
        <v>316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8" ht="61.5" x14ac:dyDescent="0.85">
      <c r="A4" s="12" t="s">
        <v>317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8" ht="61.5" x14ac:dyDescent="0.85">
      <c r="A5" s="12" t="s">
        <v>318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8" ht="61.5" x14ac:dyDescent="0.85">
      <c r="A6" s="12" t="s">
        <v>319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8" ht="61.5" x14ac:dyDescent="0.85">
      <c r="A7" s="12" t="s">
        <v>320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8" ht="69.75" customHeight="1" x14ac:dyDescent="0.85">
      <c r="A8" s="12" t="s">
        <v>321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8" ht="47.25" customHeight="1" x14ac:dyDescent="0.4">
      <c r="A9" s="234" t="s">
        <v>322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</row>
    <row r="10" spans="1:18" ht="91.5" customHeight="1" x14ac:dyDescent="0.4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</row>
    <row r="11" spans="1:18" ht="50.25" x14ac:dyDescent="0.7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8" x14ac:dyDescent="0.4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</row>
    <row r="13" spans="1:18" x14ac:dyDescent="0.4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</row>
    <row r="14" spans="1:18" s="15" customFormat="1" x14ac:dyDescent="0.25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</row>
    <row r="15" spans="1:18" s="15" customFormat="1" ht="33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R15" s="17"/>
    </row>
    <row r="16" spans="1:18" s="15" customFormat="1" ht="33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9" s="15" customFormat="1" ht="35.25" x14ac:dyDescent="0.25">
      <c r="A17" s="18" t="s">
        <v>323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9" s="15" customFormat="1" ht="35.25" x14ac:dyDescent="0.25">
      <c r="A18" s="235" t="s">
        <v>324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R18" s="20"/>
    </row>
    <row r="19" spans="1:19" s="15" customFormat="1" ht="35.25" x14ac:dyDescent="0.25">
      <c r="A19" s="21" t="s">
        <v>325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R19" s="17"/>
    </row>
    <row r="20" spans="1:19" s="15" customFormat="1" x14ac:dyDescent="0.25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</row>
    <row r="21" spans="1:19" s="15" customFormat="1" x14ac:dyDescent="0.25">
      <c r="A21" s="236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R21" s="22"/>
    </row>
    <row r="22" spans="1:19" s="15" customFormat="1" x14ac:dyDescent="0.25">
      <c r="A22" s="236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R22" s="23"/>
    </row>
    <row r="23" spans="1:19" s="15" customFormat="1" x14ac:dyDescent="0.25">
      <c r="A23" s="236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</row>
    <row r="24" spans="1:19" s="15" customFormat="1" x14ac:dyDescent="0.25">
      <c r="A24" s="236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</row>
    <row r="25" spans="1:19" s="15" customFormat="1" x14ac:dyDescent="0.25">
      <c r="A25" s="236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</row>
    <row r="26" spans="1:19" s="15" customFormat="1" x14ac:dyDescent="0.25">
      <c r="A26" s="236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R26" s="24"/>
    </row>
    <row r="27" spans="1:19" s="15" customFormat="1" x14ac:dyDescent="0.25">
      <c r="A27" s="236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R27" s="24"/>
    </row>
    <row r="28" spans="1:19" s="15" customFormat="1" x14ac:dyDescent="0.25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R28" s="25"/>
    </row>
    <row r="29" spans="1:19" s="15" customFormat="1" x14ac:dyDescent="0.25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R29" s="26"/>
    </row>
    <row r="30" spans="1:19" s="15" customFormat="1" x14ac:dyDescent="0.25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R30" s="24"/>
      <c r="S30" s="17"/>
    </row>
    <row r="31" spans="1:19" s="15" customFormat="1" x14ac:dyDescent="0.25">
      <c r="A31" s="236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R31" s="26"/>
      <c r="S31" s="17"/>
    </row>
    <row r="32" spans="1:19" s="15" customFormat="1" ht="35.25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R32" s="25"/>
      <c r="S32" s="17"/>
    </row>
    <row r="33" spans="1:21" s="15" customFormat="1" ht="35.25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R33" s="24"/>
    </row>
    <row r="34" spans="1:21" s="15" customFormat="1" ht="50.25" x14ac:dyDescent="0.25">
      <c r="A34" s="27" t="s">
        <v>326</v>
      </c>
      <c r="B34" s="28"/>
      <c r="C34" s="28"/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R34" s="20"/>
    </row>
    <row r="35" spans="1:21" s="15" customFormat="1" ht="45.75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U35" s="17"/>
    </row>
    <row r="36" spans="1:21" s="15" customFormat="1" ht="45.75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R36" s="20"/>
      <c r="S36" s="17"/>
    </row>
    <row r="37" spans="1:21" s="15" customFormat="1" ht="45.75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R37" s="20"/>
    </row>
    <row r="38" spans="1:21" s="15" customFormat="1" ht="45.75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21" s="15" customFormat="1" ht="45.75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R39" s="22"/>
      <c r="S39" s="20"/>
    </row>
    <row r="40" spans="1:21" s="15" customFormat="1" ht="45.75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R40" s="22"/>
      <c r="S40" s="17"/>
    </row>
    <row r="41" spans="1:21" s="15" customFormat="1" ht="45.75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R41" s="22"/>
    </row>
    <row r="42" spans="1:21" s="15" customFormat="1" ht="33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21" s="15" customFormat="1" ht="50.25" x14ac:dyDescent="0.25">
      <c r="A43" s="27" t="s">
        <v>327</v>
      </c>
      <c r="B43" s="28"/>
      <c r="C43" s="28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24"/>
    </row>
    <row r="44" spans="1:21" s="15" customFormat="1" x14ac:dyDescent="0.25">
      <c r="A44" s="237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R44" s="31"/>
    </row>
    <row r="45" spans="1:21" s="15" customFormat="1" x14ac:dyDescent="0.25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R45" s="31"/>
      <c r="S45" s="23"/>
    </row>
    <row r="46" spans="1:21" s="15" customFormat="1" x14ac:dyDescent="0.25">
      <c r="A46" s="237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R46" s="31"/>
      <c r="S46" s="23"/>
    </row>
    <row r="47" spans="1:21" s="15" customFormat="1" x14ac:dyDescent="0.25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R47" s="31"/>
      <c r="S47" s="26"/>
    </row>
    <row r="48" spans="1:21" s="15" customFormat="1" x14ac:dyDescent="0.25">
      <c r="A48" s="237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R48" s="32"/>
      <c r="S48" s="24"/>
    </row>
    <row r="49" spans="1:19" s="15" customFormat="1" x14ac:dyDescent="0.25">
      <c r="A49" s="237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R49" s="31"/>
      <c r="S49" s="24"/>
    </row>
    <row r="50" spans="1:19" s="15" customFormat="1" x14ac:dyDescent="0.25">
      <c r="A50" s="237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R50" s="33"/>
      <c r="S50" s="24"/>
    </row>
    <row r="51" spans="1:19" s="15" customFormat="1" x14ac:dyDescent="0.25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R51" s="26"/>
      <c r="S51" s="23"/>
    </row>
    <row r="52" spans="1:19" s="15" customFormat="1" x14ac:dyDescent="0.25">
      <c r="A52" s="237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R52" s="24"/>
      <c r="S52" s="26"/>
    </row>
    <row r="53" spans="1:19" s="15" customFormat="1" x14ac:dyDescent="0.25">
      <c r="A53" s="237"/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R53" s="24"/>
      <c r="S53" s="24"/>
    </row>
    <row r="54" spans="1:19" s="15" customFormat="1" x14ac:dyDescent="0.25">
      <c r="A54" s="237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R54" s="31"/>
      <c r="S54" s="24"/>
    </row>
    <row r="55" spans="1:19" s="15" customFormat="1" ht="33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R55" s="31"/>
      <c r="S55" s="23"/>
    </row>
    <row r="56" spans="1:19" s="15" customFormat="1" ht="33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R56" s="31"/>
      <c r="S56" s="23"/>
    </row>
    <row r="57" spans="1:19" ht="50.25" x14ac:dyDescent="0.7">
      <c r="A57" s="34" t="s">
        <v>328</v>
      </c>
      <c r="B57" s="14"/>
      <c r="C57" s="14"/>
      <c r="D57" s="14"/>
      <c r="E57" s="35"/>
      <c r="F57" s="35"/>
      <c r="G57" s="35"/>
      <c r="H57" s="35"/>
      <c r="I57" s="35"/>
      <c r="J57" s="35"/>
      <c r="K57" s="35"/>
      <c r="L57" s="35"/>
      <c r="M57" s="35"/>
      <c r="N57" s="35"/>
      <c r="R57" s="36"/>
      <c r="S57" s="37"/>
    </row>
    <row r="58" spans="1:19" x14ac:dyDescent="0.4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R58" s="36"/>
      <c r="S58" s="37"/>
    </row>
    <row r="59" spans="1:19" x14ac:dyDescent="0.4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R59" s="239"/>
      <c r="S59" s="37"/>
    </row>
    <row r="60" spans="1:19" x14ac:dyDescent="0.4">
      <c r="A60" s="23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R60" s="239"/>
      <c r="S60" s="37"/>
    </row>
    <row r="61" spans="1:19" x14ac:dyDescent="0.4">
      <c r="A61" s="238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R61" s="36"/>
      <c r="S61" s="38"/>
    </row>
    <row r="62" spans="1:19" x14ac:dyDescent="0.4">
      <c r="A62" s="238"/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R62" s="36"/>
      <c r="S62" s="38"/>
    </row>
    <row r="63" spans="1:19" x14ac:dyDescent="0.4">
      <c r="A63" s="238"/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R63" s="36"/>
      <c r="S63" s="38"/>
    </row>
    <row r="64" spans="1:19" x14ac:dyDescent="0.4">
      <c r="A64" s="238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R64" s="38"/>
      <c r="S64" s="39"/>
    </row>
    <row r="65" spans="1:19" x14ac:dyDescent="0.4">
      <c r="A65" s="238"/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R65" s="38"/>
      <c r="S65" s="38"/>
    </row>
    <row r="66" spans="1:19" ht="4.5" customHeight="1" x14ac:dyDescent="0.4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R66" s="36"/>
      <c r="S66" s="38"/>
    </row>
    <row r="67" spans="1:19" ht="33" x14ac:dyDescent="0.4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R67" s="36"/>
      <c r="S67" s="38"/>
    </row>
    <row r="68" spans="1:19" ht="60" customHeight="1" x14ac:dyDescent="0.6">
      <c r="A68" s="34" t="s">
        <v>329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R68" s="36"/>
      <c r="S68" s="38"/>
    </row>
    <row r="69" spans="1:19" ht="60" customHeight="1" x14ac:dyDescent="0.6">
      <c r="A69" s="34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R69" s="36"/>
      <c r="S69" s="38"/>
    </row>
    <row r="70" spans="1:19" x14ac:dyDescent="0.4">
      <c r="A70" s="232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R70" s="36"/>
      <c r="S70" s="38"/>
    </row>
    <row r="71" spans="1:19" x14ac:dyDescent="0.4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R71" s="38"/>
      <c r="S71" s="38"/>
    </row>
    <row r="72" spans="1:19" x14ac:dyDescent="0.4">
      <c r="A72" s="232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R72" s="39"/>
      <c r="S72" s="38"/>
    </row>
    <row r="73" spans="1:19" x14ac:dyDescent="0.4">
      <c r="A73" s="232"/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R73" s="38"/>
      <c r="S73" s="38"/>
    </row>
    <row r="74" spans="1:19" x14ac:dyDescent="0.4">
      <c r="A74" s="232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R74" s="38"/>
      <c r="S74" s="38"/>
    </row>
    <row r="75" spans="1:19" x14ac:dyDescent="0.4">
      <c r="A75" s="232"/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R75" s="38"/>
      <c r="S75" s="38"/>
    </row>
    <row r="76" spans="1:19" x14ac:dyDescent="0.4">
      <c r="A76" s="232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R76" s="38"/>
      <c r="S76" s="38"/>
    </row>
    <row r="77" spans="1:19" x14ac:dyDescent="0.4">
      <c r="A77" s="232"/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R77" s="38"/>
      <c r="S77" s="38"/>
    </row>
    <row r="78" spans="1:19" ht="33" x14ac:dyDescent="0.4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R78" s="38"/>
      <c r="S78" s="38"/>
    </row>
    <row r="79" spans="1:19" ht="76.5" customHeight="1" x14ac:dyDescent="0.7">
      <c r="A79" s="34" t="s">
        <v>330</v>
      </c>
      <c r="B79" s="14"/>
      <c r="C79" s="14"/>
      <c r="D79" s="14"/>
      <c r="E79" s="14"/>
      <c r="F79" s="41"/>
      <c r="G79" s="41"/>
      <c r="H79" s="41"/>
      <c r="I79" s="41"/>
      <c r="J79" s="41"/>
      <c r="K79" s="41"/>
      <c r="L79" s="41"/>
      <c r="M79" s="41"/>
      <c r="N79" s="41"/>
      <c r="R79" s="38"/>
      <c r="S79" s="38"/>
    </row>
    <row r="80" spans="1:19" ht="76.5" customHeight="1" x14ac:dyDescent="0.6">
      <c r="A80" s="34"/>
      <c r="B80" s="42"/>
      <c r="C80" s="42"/>
      <c r="D80" s="42"/>
      <c r="E80" s="41"/>
      <c r="F80" s="41"/>
      <c r="G80" s="41"/>
      <c r="H80" s="41"/>
      <c r="I80" s="41"/>
      <c r="J80" s="41"/>
      <c r="K80" s="41"/>
      <c r="L80" s="41"/>
      <c r="M80" s="41"/>
      <c r="N80" s="41"/>
      <c r="R80" s="38"/>
      <c r="S80" s="38"/>
    </row>
    <row r="81" spans="1:19" x14ac:dyDescent="0.4">
      <c r="A81" s="232"/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R81" s="38"/>
      <c r="S81" s="38"/>
    </row>
    <row r="82" spans="1:19" x14ac:dyDescent="0.4">
      <c r="A82" s="232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R82" s="38"/>
      <c r="S82" s="38"/>
    </row>
    <row r="83" spans="1:19" x14ac:dyDescent="0.4">
      <c r="A83" s="232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R83" s="39"/>
      <c r="S83" s="38"/>
    </row>
    <row r="84" spans="1:19" x14ac:dyDescent="0.4">
      <c r="A84" s="232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R84" s="38"/>
      <c r="S84" s="38"/>
    </row>
    <row r="85" spans="1:19" ht="33" x14ac:dyDescent="0.4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1:19" ht="45.75" x14ac:dyDescent="0.65">
      <c r="A86" s="43" t="s">
        <v>331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9" ht="45" x14ac:dyDescent="0.6">
      <c r="A87" s="240" t="s">
        <v>332</v>
      </c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S87" s="44"/>
    </row>
    <row r="88" spans="1:19" x14ac:dyDescent="0.4">
      <c r="A88" s="232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</row>
    <row r="89" spans="1:19" x14ac:dyDescent="0.4">
      <c r="A89" s="232"/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</row>
    <row r="90" spans="1:19" x14ac:dyDescent="0.4">
      <c r="A90" s="232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</row>
    <row r="91" spans="1:19" x14ac:dyDescent="0.4">
      <c r="A91" s="232"/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</row>
    <row r="92" spans="1:19" x14ac:dyDescent="0.4">
      <c r="A92" s="232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</row>
    <row r="93" spans="1:19" x14ac:dyDescent="0.4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</row>
    <row r="94" spans="1:19" x14ac:dyDescent="0.4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</row>
    <row r="95" spans="1:19" x14ac:dyDescent="0.4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</row>
    <row r="96" spans="1:19" x14ac:dyDescent="0.4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</row>
    <row r="97" spans="1:21" ht="33" x14ac:dyDescent="0.45">
      <c r="A97" s="41" t="s">
        <v>333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1:21" ht="45.75" x14ac:dyDescent="0.65">
      <c r="A98" s="35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  <row r="99" spans="1:21" ht="33" x14ac:dyDescent="0.4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S99" s="44"/>
    </row>
    <row r="100" spans="1:21" ht="33" x14ac:dyDescent="0.4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S100" s="44"/>
    </row>
    <row r="101" spans="1:21" x14ac:dyDescent="0.4">
      <c r="S101" s="44"/>
    </row>
    <row r="102" spans="1:21" x14ac:dyDescent="0.4">
      <c r="S102" s="44"/>
    </row>
    <row r="103" spans="1:21" x14ac:dyDescent="0.4">
      <c r="S103" s="44"/>
    </row>
    <row r="106" spans="1:21" x14ac:dyDescent="0.4">
      <c r="U106" s="10" t="s">
        <v>334</v>
      </c>
    </row>
    <row r="108" spans="1:21" ht="27" thickBot="1" x14ac:dyDescent="0.45">
      <c r="A108" s="45"/>
      <c r="B108" s="45"/>
      <c r="C108" s="45"/>
      <c r="D108" s="38"/>
    </row>
    <row r="110" spans="1:21" ht="45.75" x14ac:dyDescent="0.65">
      <c r="A110" s="43" t="s">
        <v>335</v>
      </c>
      <c r="B110" s="43"/>
      <c r="C110" s="43"/>
      <c r="D110" s="35"/>
    </row>
    <row r="112" spans="1:21" ht="27" thickBot="1" x14ac:dyDescent="0.45">
      <c r="A112" s="45"/>
      <c r="B112" s="45"/>
      <c r="C112" s="45"/>
      <c r="D112" s="45"/>
    </row>
  </sheetData>
  <mergeCells count="12">
    <mergeCell ref="R59:R60"/>
    <mergeCell ref="A70:N77"/>
    <mergeCell ref="A81:N84"/>
    <mergeCell ref="A87:N87"/>
    <mergeCell ref="A88:N96"/>
    <mergeCell ref="A1:N1"/>
    <mergeCell ref="A9:N10"/>
    <mergeCell ref="A12:N14"/>
    <mergeCell ref="A18:N18"/>
    <mergeCell ref="A20:N31"/>
    <mergeCell ref="A44:N54"/>
    <mergeCell ref="A58:N6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C24" sqref="C24"/>
    </sheetView>
  </sheetViews>
  <sheetFormatPr defaultColWidth="9.140625" defaultRowHeight="18.75" x14ac:dyDescent="0.3"/>
  <cols>
    <col min="1" max="1" width="14" style="48" customWidth="1"/>
    <col min="2" max="2" width="25.140625" style="48" customWidth="1"/>
    <col min="3" max="3" width="24.42578125" style="48" customWidth="1"/>
    <col min="4" max="4" width="25.7109375" style="48" customWidth="1"/>
    <col min="5" max="5" width="20.7109375" style="48" customWidth="1"/>
    <col min="6" max="6" width="25.7109375" style="48" customWidth="1"/>
    <col min="7" max="7" width="24.7109375" style="48" customWidth="1"/>
    <col min="8" max="8" width="21.28515625" style="48" customWidth="1"/>
    <col min="9" max="16384" width="9.140625" style="48"/>
  </cols>
  <sheetData>
    <row r="1" spans="1:8" x14ac:dyDescent="0.3">
      <c r="A1" s="46"/>
      <c r="B1" s="47"/>
      <c r="C1" s="47"/>
      <c r="D1" s="47"/>
      <c r="E1" s="47"/>
      <c r="F1" s="47"/>
      <c r="G1" s="47"/>
      <c r="H1" s="47"/>
    </row>
    <row r="2" spans="1:8" x14ac:dyDescent="0.3">
      <c r="A2" s="49" t="s">
        <v>336</v>
      </c>
      <c r="B2" s="50"/>
      <c r="C2" s="50"/>
      <c r="D2" s="50"/>
      <c r="E2" s="50"/>
      <c r="F2" s="50"/>
      <c r="G2" s="50"/>
      <c r="H2" s="47"/>
    </row>
    <row r="3" spans="1:8" x14ac:dyDescent="0.3">
      <c r="A3" s="49" t="s">
        <v>337</v>
      </c>
      <c r="B3" s="50"/>
      <c r="C3" s="50"/>
      <c r="D3" s="50"/>
      <c r="E3" s="50"/>
      <c r="F3" s="50"/>
      <c r="G3" s="50"/>
      <c r="H3" s="47"/>
    </row>
    <row r="4" spans="1:8" x14ac:dyDescent="0.3">
      <c r="A4" s="51" t="s">
        <v>338</v>
      </c>
      <c r="B4" s="52"/>
      <c r="C4" s="52"/>
      <c r="D4" s="52"/>
      <c r="E4" s="52"/>
      <c r="F4" s="52"/>
      <c r="G4" s="52"/>
      <c r="H4" s="47"/>
    </row>
    <row r="5" spans="1:8" x14ac:dyDescent="0.3">
      <c r="A5" s="51" t="s">
        <v>339</v>
      </c>
      <c r="B5" s="52" t="s">
        <v>340</v>
      </c>
      <c r="C5" s="52" t="s">
        <v>341</v>
      </c>
      <c r="D5" s="52"/>
      <c r="E5" s="52" t="s">
        <v>342</v>
      </c>
      <c r="F5" s="52"/>
      <c r="G5" s="53"/>
      <c r="H5" s="47"/>
    </row>
    <row r="6" spans="1:8" x14ac:dyDescent="0.3">
      <c r="A6" s="54"/>
      <c r="B6" s="55"/>
      <c r="C6" s="55"/>
      <c r="D6" s="55"/>
      <c r="E6" s="55"/>
      <c r="F6" s="55"/>
      <c r="G6" s="55"/>
      <c r="H6" s="56"/>
    </row>
    <row r="7" spans="1:8" x14ac:dyDescent="0.3">
      <c r="A7" s="47"/>
      <c r="B7" s="47"/>
      <c r="C7" s="47"/>
      <c r="D7" s="47"/>
      <c r="E7" s="47"/>
      <c r="F7" s="47"/>
      <c r="G7" s="47"/>
      <c r="H7" s="47"/>
    </row>
    <row r="8" spans="1:8" x14ac:dyDescent="0.3">
      <c r="A8" s="47"/>
      <c r="B8" s="47"/>
      <c r="C8" s="47"/>
      <c r="D8" s="47"/>
      <c r="E8" s="47"/>
      <c r="F8" s="47"/>
      <c r="G8" s="47"/>
      <c r="H8" s="47"/>
    </row>
    <row r="9" spans="1:8" x14ac:dyDescent="0.3">
      <c r="A9" s="47"/>
      <c r="B9" s="47"/>
      <c r="C9" s="47"/>
      <c r="D9" s="47"/>
      <c r="E9" s="47"/>
      <c r="F9" s="47"/>
      <c r="G9" s="47"/>
      <c r="H9" s="47"/>
    </row>
    <row r="10" spans="1:8" x14ac:dyDescent="0.3">
      <c r="A10" s="46" t="s">
        <v>343</v>
      </c>
      <c r="B10" s="47"/>
      <c r="C10" s="47"/>
      <c r="D10" s="47"/>
      <c r="E10" s="47"/>
      <c r="F10" s="47"/>
      <c r="G10" s="47"/>
      <c r="H10" s="47"/>
    </row>
    <row r="11" spans="1:8" ht="19.5" thickBot="1" x14ac:dyDescent="0.35">
      <c r="A11" s="46" t="s">
        <v>344</v>
      </c>
      <c r="B11" s="47"/>
      <c r="C11" s="47"/>
      <c r="D11" s="47"/>
      <c r="E11" s="47"/>
      <c r="F11" s="47"/>
      <c r="G11" s="47"/>
      <c r="H11" s="47"/>
    </row>
    <row r="12" spans="1:8" ht="19.5" thickBot="1" x14ac:dyDescent="0.35">
      <c r="A12" s="243" t="s">
        <v>339</v>
      </c>
      <c r="B12" s="241" t="s">
        <v>340</v>
      </c>
      <c r="C12" s="246" t="s">
        <v>345</v>
      </c>
      <c r="D12" s="247"/>
      <c r="E12" s="248" t="s">
        <v>346</v>
      </c>
      <c r="F12" s="246" t="s">
        <v>347</v>
      </c>
      <c r="G12" s="247"/>
      <c r="H12" s="241" t="s">
        <v>346</v>
      </c>
    </row>
    <row r="13" spans="1:8" ht="79.5" thickBot="1" x14ac:dyDescent="0.35">
      <c r="A13" s="244"/>
      <c r="B13" s="245"/>
      <c r="C13" s="57" t="s">
        <v>348</v>
      </c>
      <c r="D13" s="57" t="s">
        <v>349</v>
      </c>
      <c r="E13" s="249"/>
      <c r="F13" s="58" t="s">
        <v>350</v>
      </c>
      <c r="G13" s="58" t="s">
        <v>351</v>
      </c>
      <c r="H13" s="242"/>
    </row>
    <row r="14" spans="1:8" ht="19.5" thickBot="1" x14ac:dyDescent="0.35">
      <c r="A14" s="59">
        <v>1</v>
      </c>
      <c r="B14" s="60">
        <v>2</v>
      </c>
      <c r="C14" s="61">
        <v>3</v>
      </c>
      <c r="D14" s="61">
        <v>5</v>
      </c>
      <c r="E14" s="62">
        <v>6</v>
      </c>
      <c r="F14" s="62">
        <v>7</v>
      </c>
      <c r="G14" s="62">
        <v>8</v>
      </c>
      <c r="H14" s="62">
        <v>9</v>
      </c>
    </row>
    <row r="15" spans="1:8" ht="19.5" thickBot="1" x14ac:dyDescent="0.35">
      <c r="A15" s="59">
        <v>11000</v>
      </c>
      <c r="B15" s="60" t="s">
        <v>352</v>
      </c>
      <c r="C15" s="63">
        <v>6314803.2800000003</v>
      </c>
      <c r="D15" s="64">
        <f>877518.29+513276.14+198485.38+3522.91</f>
        <v>1592802.72</v>
      </c>
      <c r="E15" s="65">
        <f>D15/C15*100</f>
        <v>25.223314953367794</v>
      </c>
      <c r="F15" s="65">
        <v>7678441</v>
      </c>
      <c r="G15" s="64">
        <v>1419183.33</v>
      </c>
      <c r="H15" s="65">
        <f>G15/F15*100</f>
        <v>18.482701501515738</v>
      </c>
    </row>
    <row r="16" spans="1:8" ht="19.5" thickBot="1" x14ac:dyDescent="0.35">
      <c r="A16" s="59">
        <v>13000</v>
      </c>
      <c r="B16" s="62" t="s">
        <v>353</v>
      </c>
      <c r="C16" s="63">
        <v>1157000</v>
      </c>
      <c r="D16" s="66">
        <f>56377.54+97872.84+4402.18+3382.1</f>
        <v>162034.66</v>
      </c>
      <c r="E16" s="65">
        <f t="shared" ref="E16:E20" si="0">D16/C16*100</f>
        <v>14.004724286949005</v>
      </c>
      <c r="F16" s="65">
        <v>1858000</v>
      </c>
      <c r="G16" s="66">
        <v>233773.46</v>
      </c>
      <c r="H16" s="65">
        <f t="shared" ref="H16:H20" si="1">G16/F16*100</f>
        <v>12.581994617868675</v>
      </c>
    </row>
    <row r="17" spans="1:8" ht="19.5" thickBot="1" x14ac:dyDescent="0.35">
      <c r="A17" s="59">
        <v>13200</v>
      </c>
      <c r="B17" s="62" t="s">
        <v>354</v>
      </c>
      <c r="C17" s="63">
        <f>195000+5000</f>
        <v>200000</v>
      </c>
      <c r="D17" s="66">
        <f>63589.89+771.75</f>
        <v>64361.64</v>
      </c>
      <c r="E17" s="65">
        <f t="shared" si="0"/>
        <v>32.180819999999997</v>
      </c>
      <c r="F17" s="65">
        <v>200000</v>
      </c>
      <c r="G17" s="66">
        <v>45674.22</v>
      </c>
      <c r="H17" s="65">
        <f t="shared" si="1"/>
        <v>22.837109999999999</v>
      </c>
    </row>
    <row r="18" spans="1:8" ht="38.25" thickBot="1" x14ac:dyDescent="0.35">
      <c r="A18" s="59">
        <v>21000</v>
      </c>
      <c r="B18" s="60" t="s">
        <v>355</v>
      </c>
      <c r="C18" s="63">
        <v>70000</v>
      </c>
      <c r="D18" s="67"/>
      <c r="E18" s="65">
        <f t="shared" si="0"/>
        <v>0</v>
      </c>
      <c r="F18" s="65">
        <v>70000</v>
      </c>
      <c r="G18" s="66"/>
      <c r="H18" s="65">
        <f t="shared" si="1"/>
        <v>0</v>
      </c>
    </row>
    <row r="19" spans="1:8" ht="19.5" thickBot="1" x14ac:dyDescent="0.35">
      <c r="A19" s="59">
        <v>30000</v>
      </c>
      <c r="B19" s="62" t="s">
        <v>356</v>
      </c>
      <c r="C19" s="63">
        <v>230000</v>
      </c>
      <c r="D19" s="67"/>
      <c r="E19" s="65">
        <f t="shared" si="0"/>
        <v>0</v>
      </c>
      <c r="F19" s="65">
        <v>1053000</v>
      </c>
      <c r="G19" s="66"/>
      <c r="H19" s="65">
        <f t="shared" si="1"/>
        <v>0</v>
      </c>
    </row>
    <row r="20" spans="1:8" ht="19.5" thickBot="1" x14ac:dyDescent="0.35">
      <c r="A20" s="59"/>
      <c r="B20" s="62" t="s">
        <v>357</v>
      </c>
      <c r="C20" s="68">
        <f>SUM(C15:C19)</f>
        <v>7971803.2800000003</v>
      </c>
      <c r="D20" s="69">
        <f>SUM(D15:D19)</f>
        <v>1819199.0199999998</v>
      </c>
      <c r="E20" s="65">
        <f t="shared" si="0"/>
        <v>22.820420375451107</v>
      </c>
      <c r="F20" s="68">
        <f>SUM(F15:F19)</f>
        <v>10859441</v>
      </c>
      <c r="G20" s="69">
        <f>SUM(G15:G19)</f>
        <v>1698631.01</v>
      </c>
      <c r="H20" s="65">
        <f t="shared" si="1"/>
        <v>15.641974665178438</v>
      </c>
    </row>
    <row r="24" spans="1:8" x14ac:dyDescent="0.3">
      <c r="G24" s="70"/>
    </row>
  </sheetData>
  <mergeCells count="6">
    <mergeCell ref="H12:H13"/>
    <mergeCell ref="A12:A13"/>
    <mergeCell ref="B12:B13"/>
    <mergeCell ref="C12:D12"/>
    <mergeCell ref="E12:E13"/>
    <mergeCell ref="F12:G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topLeftCell="A88" workbookViewId="0">
      <selection activeCell="E72" sqref="E72"/>
    </sheetView>
  </sheetViews>
  <sheetFormatPr defaultColWidth="26.85546875" defaultRowHeight="21" x14ac:dyDescent="0.35"/>
  <cols>
    <col min="1" max="1" width="13.85546875" style="72" customWidth="1"/>
    <col min="2" max="2" width="97.42578125" style="72" customWidth="1"/>
    <col min="3" max="3" width="33.42578125" style="72" bestFit="1" customWidth="1"/>
    <col min="4" max="4" width="36.5703125" style="72" bestFit="1" customWidth="1"/>
    <col min="5" max="5" width="27" style="72" bestFit="1" customWidth="1"/>
    <col min="6" max="6" width="45.85546875" style="72" bestFit="1" customWidth="1"/>
    <col min="7" max="7" width="39.140625" style="72" bestFit="1" customWidth="1"/>
    <col min="8" max="8" width="27" style="72" bestFit="1" customWidth="1"/>
    <col min="9" max="11" width="26.85546875" style="72"/>
    <col min="12" max="14" width="26.85546875" style="73"/>
    <col min="15" max="16" width="26.85546875" style="72"/>
    <col min="17" max="17" width="27" style="72" bestFit="1" customWidth="1"/>
    <col min="18" max="16384" width="26.85546875" style="72"/>
  </cols>
  <sheetData>
    <row r="1" spans="1:20" x14ac:dyDescent="0.35">
      <c r="A1" s="71" t="s">
        <v>353</v>
      </c>
    </row>
    <row r="2" spans="1:20" ht="21.75" thickBot="1" x14ac:dyDescent="0.4">
      <c r="A2" s="71" t="s">
        <v>358</v>
      </c>
    </row>
    <row r="3" spans="1:20" ht="21.75" thickBot="1" x14ac:dyDescent="0.4">
      <c r="A3" s="74"/>
      <c r="B3" s="75"/>
      <c r="C3" s="75"/>
      <c r="D3" s="75"/>
      <c r="E3" s="75"/>
      <c r="F3" s="75"/>
      <c r="G3" s="75"/>
      <c r="H3" s="76"/>
    </row>
    <row r="4" spans="1:20" ht="40.5" x14ac:dyDescent="0.35">
      <c r="A4" s="77">
        <v>13000</v>
      </c>
      <c r="B4" s="78" t="s">
        <v>359</v>
      </c>
      <c r="C4" s="79" t="s">
        <v>360</v>
      </c>
      <c r="D4" s="78" t="s">
        <v>361</v>
      </c>
      <c r="E4" s="79" t="s">
        <v>362</v>
      </c>
      <c r="F4" s="79" t="s">
        <v>363</v>
      </c>
      <c r="G4" s="78" t="s">
        <v>364</v>
      </c>
      <c r="H4" s="79" t="s">
        <v>362</v>
      </c>
    </row>
    <row r="5" spans="1:20" ht="34.5" customHeight="1" x14ac:dyDescent="0.35">
      <c r="A5" s="79">
        <v>13100</v>
      </c>
      <c r="B5" s="79" t="s">
        <v>365</v>
      </c>
      <c r="C5" s="80">
        <f>C6+C7+C8+C9+C10</f>
        <v>712200</v>
      </c>
      <c r="D5" s="81">
        <f>D6+D7+D8+D9+D10</f>
        <v>75477.14</v>
      </c>
      <c r="E5" s="81">
        <f>D5/C5*100</f>
        <v>10.597745015445099</v>
      </c>
      <c r="F5" s="82">
        <f>F6+F7+F8+F9+F10</f>
        <v>370410</v>
      </c>
      <c r="G5" s="83">
        <f>G6+G7+G8+G9+G10</f>
        <v>42525.510000000009</v>
      </c>
      <c r="H5" s="84">
        <f>G5/F5</f>
        <v>0.11480659269458171</v>
      </c>
      <c r="Q5" s="85"/>
    </row>
    <row r="6" spans="1:20" x14ac:dyDescent="0.35">
      <c r="A6" s="86">
        <v>13130</v>
      </c>
      <c r="B6" s="86" t="s">
        <v>366</v>
      </c>
      <c r="C6" s="87">
        <v>43000</v>
      </c>
      <c r="D6" s="88"/>
      <c r="E6" s="81">
        <f t="shared" ref="E6:E10" si="0">D6/C6*100</f>
        <v>0</v>
      </c>
      <c r="F6" s="87">
        <v>10000</v>
      </c>
      <c r="G6" s="89">
        <f>756+533.5</f>
        <v>1289.5</v>
      </c>
      <c r="H6" s="84"/>
      <c r="Q6" s="90"/>
      <c r="R6" s="90"/>
    </row>
    <row r="7" spans="1:20" x14ac:dyDescent="0.35">
      <c r="A7" s="86">
        <v>13140</v>
      </c>
      <c r="B7" s="86" t="s">
        <v>367</v>
      </c>
      <c r="C7" s="87">
        <v>209500</v>
      </c>
      <c r="D7" s="88">
        <v>26582.62</v>
      </c>
      <c r="E7" s="81">
        <f t="shared" si="0"/>
        <v>12.688601431980906</v>
      </c>
      <c r="F7" s="87">
        <v>125410</v>
      </c>
      <c r="G7" s="89">
        <v>2837.65</v>
      </c>
      <c r="H7" s="84">
        <f>G7/F7</f>
        <v>2.2626983494139222E-2</v>
      </c>
      <c r="Q7" s="90"/>
      <c r="R7" s="90"/>
    </row>
    <row r="8" spans="1:20" x14ac:dyDescent="0.35">
      <c r="A8" s="86">
        <v>13141</v>
      </c>
      <c r="B8" s="91" t="s">
        <v>368</v>
      </c>
      <c r="C8" s="92">
        <v>215700</v>
      </c>
      <c r="D8" s="93">
        <v>25790.99</v>
      </c>
      <c r="E8" s="81">
        <f t="shared" si="0"/>
        <v>11.956879925822902</v>
      </c>
      <c r="F8" s="87">
        <v>140000</v>
      </c>
      <c r="G8" s="89">
        <v>19089.5</v>
      </c>
      <c r="H8" s="84">
        <f t="shared" ref="H8:H10" si="1">G8/F8</f>
        <v>0.13635357142857144</v>
      </c>
      <c r="Q8" s="90"/>
      <c r="R8" s="90"/>
    </row>
    <row r="9" spans="1:20" x14ac:dyDescent="0.35">
      <c r="A9" s="86">
        <v>13142</v>
      </c>
      <c r="B9" s="91" t="s">
        <v>369</v>
      </c>
      <c r="C9" s="92">
        <v>181000</v>
      </c>
      <c r="D9" s="94">
        <v>20518.810000000001</v>
      </c>
      <c r="E9" s="81">
        <f t="shared" si="0"/>
        <v>11.3363591160221</v>
      </c>
      <c r="F9" s="87">
        <v>85000</v>
      </c>
      <c r="G9" s="89">
        <v>17948.560000000001</v>
      </c>
      <c r="H9" s="84">
        <f t="shared" si="1"/>
        <v>0.21115952941176472</v>
      </c>
      <c r="Q9" s="90"/>
      <c r="R9" s="90"/>
    </row>
    <row r="10" spans="1:20" ht="21.75" thickBot="1" x14ac:dyDescent="0.4">
      <c r="A10" s="86">
        <v>13143</v>
      </c>
      <c r="B10" s="91" t="s">
        <v>370</v>
      </c>
      <c r="C10" s="95">
        <v>63000</v>
      </c>
      <c r="D10" s="96">
        <v>2584.7199999999998</v>
      </c>
      <c r="E10" s="81">
        <f t="shared" si="0"/>
        <v>4.1027301587301581</v>
      </c>
      <c r="F10" s="87">
        <v>10000</v>
      </c>
      <c r="G10" s="89">
        <v>1360.3</v>
      </c>
      <c r="H10" s="84">
        <f t="shared" si="1"/>
        <v>0.13602999999999998</v>
      </c>
      <c r="Q10" s="90"/>
      <c r="R10" s="90"/>
    </row>
    <row r="11" spans="1:20" x14ac:dyDescent="0.35">
      <c r="A11" s="252"/>
      <c r="B11" s="253"/>
      <c r="C11" s="253"/>
      <c r="D11" s="253"/>
      <c r="E11" s="253"/>
      <c r="F11" s="253"/>
      <c r="G11" s="253"/>
      <c r="H11" s="254"/>
      <c r="Q11" s="90"/>
      <c r="R11" s="90"/>
    </row>
    <row r="12" spans="1:20" x14ac:dyDescent="0.35">
      <c r="A12" s="255"/>
      <c r="B12" s="256"/>
      <c r="C12" s="256"/>
      <c r="D12" s="256"/>
      <c r="E12" s="256"/>
      <c r="F12" s="256"/>
      <c r="G12" s="256"/>
      <c r="H12" s="257"/>
      <c r="Q12" s="90"/>
      <c r="R12" s="90"/>
    </row>
    <row r="13" spans="1:20" ht="37.5" customHeight="1" x14ac:dyDescent="0.35">
      <c r="A13" s="79">
        <v>13200</v>
      </c>
      <c r="B13" s="79" t="s">
        <v>371</v>
      </c>
      <c r="C13" s="80">
        <f>C14+C15+C16+C17+C18</f>
        <v>200000</v>
      </c>
      <c r="D13" s="80">
        <f>D14+D15+D16+D17+D18</f>
        <v>45674.22</v>
      </c>
      <c r="E13" s="84">
        <f>D13/C13</f>
        <v>0.22837109999999999</v>
      </c>
      <c r="F13" s="80">
        <f>F14+F15+F16+F17+F18</f>
        <v>200000</v>
      </c>
      <c r="G13" s="83">
        <f>G18+G17+G16+G15+G14</f>
        <v>64361.64</v>
      </c>
      <c r="H13" s="84">
        <f>G13/F13</f>
        <v>0.32180819999999999</v>
      </c>
      <c r="Q13" s="90"/>
      <c r="R13" s="90"/>
      <c r="T13" s="85"/>
    </row>
    <row r="14" spans="1:20" ht="24" customHeight="1" x14ac:dyDescent="0.35">
      <c r="A14" s="86"/>
      <c r="B14" s="86" t="s">
        <v>372</v>
      </c>
      <c r="C14" s="87">
        <v>83600</v>
      </c>
      <c r="D14" s="87">
        <v>15018.57</v>
      </c>
      <c r="E14" s="84">
        <f t="shared" ref="E14:E21" si="2">D14/C14</f>
        <v>0.17964796650717704</v>
      </c>
      <c r="F14" s="87">
        <v>86600</v>
      </c>
      <c r="G14" s="89">
        <v>17902.86</v>
      </c>
      <c r="H14" s="84">
        <f t="shared" ref="H14:H16" si="3">G14/F14</f>
        <v>0.20673048498845267</v>
      </c>
      <c r="R14" s="90"/>
    </row>
    <row r="15" spans="1:20" ht="27.75" customHeight="1" x14ac:dyDescent="0.35">
      <c r="A15" s="86"/>
      <c r="B15" s="86" t="s">
        <v>221</v>
      </c>
      <c r="C15" s="87">
        <v>8600</v>
      </c>
      <c r="D15" s="87">
        <v>978.47</v>
      </c>
      <c r="E15" s="84">
        <f t="shared" si="2"/>
        <v>0.11377558139534884</v>
      </c>
      <c r="F15" s="87">
        <v>8600</v>
      </c>
      <c r="G15" s="89">
        <v>1456.27</v>
      </c>
      <c r="H15" s="84">
        <f t="shared" si="3"/>
        <v>0.16933372093023255</v>
      </c>
      <c r="R15" s="90"/>
    </row>
    <row r="16" spans="1:20" ht="27.75" customHeight="1" x14ac:dyDescent="0.35">
      <c r="A16" s="86"/>
      <c r="B16" s="86" t="s">
        <v>373</v>
      </c>
      <c r="C16" s="87">
        <v>3700</v>
      </c>
      <c r="D16" s="87">
        <v>571.54</v>
      </c>
      <c r="E16" s="84">
        <f t="shared" si="2"/>
        <v>0.15447027027027027</v>
      </c>
      <c r="F16" s="87">
        <v>6200</v>
      </c>
      <c r="G16" s="89">
        <v>653.17999999999995</v>
      </c>
      <c r="H16" s="84">
        <f t="shared" si="3"/>
        <v>0.1053516129032258</v>
      </c>
    </row>
    <row r="17" spans="1:17" x14ac:dyDescent="0.35">
      <c r="A17" s="86"/>
      <c r="B17" s="86" t="s">
        <v>374</v>
      </c>
      <c r="C17" s="87">
        <v>80000</v>
      </c>
      <c r="D17" s="87">
        <v>24430.99</v>
      </c>
      <c r="E17" s="84">
        <f t="shared" si="2"/>
        <v>0.30538737500000002</v>
      </c>
      <c r="F17" s="87">
        <v>73000</v>
      </c>
      <c r="G17" s="89">
        <v>38513.360000000001</v>
      </c>
      <c r="H17" s="84">
        <f>G17/F17</f>
        <v>0.52758027397260276</v>
      </c>
    </row>
    <row r="18" spans="1:17" x14ac:dyDescent="0.35">
      <c r="A18" s="86"/>
      <c r="B18" s="86" t="s">
        <v>375</v>
      </c>
      <c r="C18" s="87">
        <v>24100</v>
      </c>
      <c r="D18" s="87">
        <v>4674.6499999999996</v>
      </c>
      <c r="E18" s="84">
        <f t="shared" si="2"/>
        <v>0.19396887966804977</v>
      </c>
      <c r="F18" s="87">
        <v>25600</v>
      </c>
      <c r="G18" s="89">
        <v>5835.97</v>
      </c>
      <c r="H18" s="84">
        <f>G18/F18</f>
        <v>0.22796757812500001</v>
      </c>
      <c r="Q18" s="85"/>
    </row>
    <row r="19" spans="1:17" x14ac:dyDescent="0.35">
      <c r="D19" s="90"/>
      <c r="E19" s="84"/>
      <c r="G19" s="97"/>
      <c r="H19" s="84"/>
    </row>
    <row r="20" spans="1:17" x14ac:dyDescent="0.35">
      <c r="D20" s="90"/>
      <c r="E20" s="84"/>
      <c r="G20" s="98"/>
      <c r="H20" s="98"/>
    </row>
    <row r="21" spans="1:17" x14ac:dyDescent="0.35">
      <c r="A21" s="79">
        <v>13300</v>
      </c>
      <c r="B21" s="79" t="s">
        <v>376</v>
      </c>
      <c r="C21" s="80">
        <f>C22+C23+C24</f>
        <v>87410</v>
      </c>
      <c r="D21" s="80">
        <f>D23</f>
        <v>22503.56</v>
      </c>
      <c r="E21" s="84">
        <f t="shared" si="2"/>
        <v>0.25744834687106738</v>
      </c>
      <c r="F21" s="80">
        <f>F22+F23+F24</f>
        <v>63000</v>
      </c>
      <c r="G21" s="83">
        <f>G22+G23</f>
        <v>16364.76</v>
      </c>
      <c r="H21" s="84">
        <f>G21/F21</f>
        <v>0.25975809523809523</v>
      </c>
      <c r="Q21" s="85"/>
    </row>
    <row r="22" spans="1:17" x14ac:dyDescent="0.35">
      <c r="A22" s="86">
        <v>13310</v>
      </c>
      <c r="B22" s="86" t="s">
        <v>377</v>
      </c>
      <c r="C22" s="72">
        <v>5000</v>
      </c>
      <c r="E22" s="84"/>
      <c r="F22" s="87">
        <v>2000</v>
      </c>
      <c r="G22" s="89"/>
      <c r="H22" s="84"/>
    </row>
    <row r="23" spans="1:17" x14ac:dyDescent="0.35">
      <c r="A23" s="86">
        <v>13320</v>
      </c>
      <c r="B23" s="86" t="s">
        <v>378</v>
      </c>
      <c r="C23" s="87">
        <v>81410</v>
      </c>
      <c r="D23" s="87">
        <v>22503.56</v>
      </c>
      <c r="E23" s="84">
        <f>D23/C23</f>
        <v>0.27642255251197645</v>
      </c>
      <c r="F23" s="87">
        <v>60000</v>
      </c>
      <c r="G23" s="89">
        <v>16364.76</v>
      </c>
      <c r="H23" s="84">
        <f>G23/F23</f>
        <v>0.27274599999999999</v>
      </c>
    </row>
    <row r="24" spans="1:17" x14ac:dyDescent="0.35">
      <c r="A24" s="86">
        <v>13330</v>
      </c>
      <c r="B24" s="86" t="s">
        <v>379</v>
      </c>
      <c r="C24" s="87">
        <v>1000</v>
      </c>
      <c r="D24" s="86"/>
      <c r="E24" s="84"/>
      <c r="F24" s="87">
        <v>1000</v>
      </c>
      <c r="G24" s="89"/>
      <c r="H24" s="84"/>
    </row>
    <row r="25" spans="1:17" x14ac:dyDescent="0.35">
      <c r="A25" s="86">
        <v>13340</v>
      </c>
      <c r="B25" s="86" t="s">
        <v>380</v>
      </c>
      <c r="C25" s="87">
        <v>0</v>
      </c>
      <c r="D25" s="86"/>
      <c r="E25" s="84"/>
      <c r="F25" s="87"/>
      <c r="G25" s="86"/>
      <c r="H25" s="86"/>
    </row>
    <row r="26" spans="1:17" x14ac:dyDescent="0.35">
      <c r="A26" s="99"/>
      <c r="B26" s="253"/>
      <c r="C26" s="253"/>
      <c r="D26" s="253"/>
      <c r="E26" s="253"/>
      <c r="F26" s="253"/>
      <c r="G26" s="253"/>
      <c r="H26" s="99"/>
    </row>
    <row r="27" spans="1:17" x14ac:dyDescent="0.35">
      <c r="B27" s="256"/>
      <c r="C27" s="256"/>
      <c r="D27" s="256"/>
      <c r="E27" s="256"/>
      <c r="F27" s="256"/>
      <c r="G27" s="256"/>
    </row>
    <row r="28" spans="1:17" x14ac:dyDescent="0.35">
      <c r="A28" s="79">
        <v>13400</v>
      </c>
      <c r="B28" s="79" t="s">
        <v>381</v>
      </c>
      <c r="C28" s="80">
        <f>C29+C30+C31+C32+C33+C34+C35+C36</f>
        <v>186000</v>
      </c>
      <c r="D28" s="80">
        <f>D29+D30+D31+D32+D33+D34</f>
        <v>4439.0599999999995</v>
      </c>
      <c r="E28" s="80">
        <f>D28/C28*100</f>
        <v>2.3865913978494619</v>
      </c>
      <c r="F28" s="80">
        <f>F29+F32+F33+F34</f>
        <v>140000</v>
      </c>
      <c r="G28" s="82">
        <f>G29+G30+G31+G32+G33+G34+G35+G36</f>
        <v>4133.96</v>
      </c>
      <c r="H28" s="84">
        <f>G28/F28</f>
        <v>2.9528285714285715E-2</v>
      </c>
      <c r="Q28" s="85"/>
    </row>
    <row r="29" spans="1:17" x14ac:dyDescent="0.35">
      <c r="A29" s="86">
        <v>13410</v>
      </c>
      <c r="B29" s="86" t="s">
        <v>382</v>
      </c>
      <c r="C29" s="87">
        <v>20000</v>
      </c>
      <c r="D29" s="87"/>
      <c r="E29" s="80">
        <f t="shared" ref="E29:E34" si="4">D29/C29*100</f>
        <v>0</v>
      </c>
      <c r="F29" s="87">
        <v>5000</v>
      </c>
      <c r="G29" s="87"/>
      <c r="H29" s="84"/>
    </row>
    <row r="30" spans="1:17" x14ac:dyDescent="0.35">
      <c r="A30" s="86">
        <v>13420</v>
      </c>
      <c r="B30" s="86" t="s">
        <v>383</v>
      </c>
      <c r="C30" s="87">
        <v>0</v>
      </c>
      <c r="D30" s="87">
        <v>0</v>
      </c>
      <c r="E30" s="80">
        <v>0</v>
      </c>
      <c r="F30" s="100"/>
      <c r="G30" s="87"/>
      <c r="H30" s="84"/>
    </row>
    <row r="31" spans="1:17" x14ac:dyDescent="0.35">
      <c r="A31" s="86">
        <v>13430</v>
      </c>
      <c r="B31" s="86" t="s">
        <v>384</v>
      </c>
      <c r="C31" s="87">
        <v>0</v>
      </c>
      <c r="D31" s="87">
        <v>0</v>
      </c>
      <c r="E31" s="80">
        <v>0</v>
      </c>
      <c r="F31" s="87"/>
      <c r="G31" s="87"/>
      <c r="H31" s="84"/>
    </row>
    <row r="32" spans="1:17" x14ac:dyDescent="0.35">
      <c r="A32" s="86">
        <v>13440</v>
      </c>
      <c r="B32" s="86" t="s">
        <v>385</v>
      </c>
      <c r="C32" s="87">
        <v>50000</v>
      </c>
      <c r="D32" s="87">
        <v>855</v>
      </c>
      <c r="E32" s="80">
        <f t="shared" si="4"/>
        <v>1.71</v>
      </c>
      <c r="F32" s="101">
        <v>30000</v>
      </c>
      <c r="G32" s="87"/>
      <c r="H32" s="84"/>
    </row>
    <row r="33" spans="1:17" x14ac:dyDescent="0.35">
      <c r="A33" s="86">
        <v>13450</v>
      </c>
      <c r="B33" s="86" t="s">
        <v>386</v>
      </c>
      <c r="C33" s="87">
        <v>15000</v>
      </c>
      <c r="D33" s="87"/>
      <c r="E33" s="80">
        <f t="shared" si="4"/>
        <v>0</v>
      </c>
      <c r="F33" s="87">
        <v>5000</v>
      </c>
      <c r="G33" s="87"/>
      <c r="H33" s="84"/>
    </row>
    <row r="34" spans="1:17" x14ac:dyDescent="0.35">
      <c r="A34" s="86">
        <v>13460</v>
      </c>
      <c r="B34" s="86" t="s">
        <v>387</v>
      </c>
      <c r="C34" s="87">
        <v>101000</v>
      </c>
      <c r="D34" s="87">
        <v>3584.06</v>
      </c>
      <c r="E34" s="80">
        <f t="shared" si="4"/>
        <v>3.5485742574257428</v>
      </c>
      <c r="F34" s="87">
        <v>100000</v>
      </c>
      <c r="G34" s="87">
        <v>4133.96</v>
      </c>
      <c r="H34" s="84">
        <f>G34/F34</f>
        <v>4.1339599999999997E-2</v>
      </c>
    </row>
    <row r="35" spans="1:17" x14ac:dyDescent="0.35">
      <c r="A35" s="86">
        <v>13470</v>
      </c>
      <c r="B35" s="86" t="s">
        <v>388</v>
      </c>
      <c r="C35" s="87"/>
      <c r="D35" s="87"/>
      <c r="E35" s="80"/>
      <c r="F35" s="87"/>
      <c r="G35" s="87"/>
      <c r="H35" s="84"/>
    </row>
    <row r="36" spans="1:17" x14ac:dyDescent="0.35">
      <c r="A36" s="86">
        <v>13780</v>
      </c>
      <c r="B36" s="86" t="s">
        <v>389</v>
      </c>
      <c r="C36" s="87"/>
      <c r="D36" s="86"/>
      <c r="E36" s="80"/>
      <c r="F36" s="87">
        <v>0</v>
      </c>
      <c r="G36" s="100"/>
      <c r="H36" s="87">
        <v>0</v>
      </c>
    </row>
    <row r="37" spans="1:17" x14ac:dyDescent="0.35">
      <c r="A37" s="99"/>
      <c r="B37" s="253"/>
      <c r="C37" s="253"/>
      <c r="D37" s="253"/>
      <c r="E37" s="253"/>
      <c r="F37" s="253"/>
      <c r="G37" s="253"/>
      <c r="H37" s="99"/>
    </row>
    <row r="38" spans="1:17" x14ac:dyDescent="0.35">
      <c r="B38" s="256"/>
      <c r="C38" s="256"/>
      <c r="D38" s="256"/>
      <c r="E38" s="256"/>
      <c r="F38" s="256"/>
      <c r="G38" s="256"/>
    </row>
    <row r="39" spans="1:17" ht="41.25" x14ac:dyDescent="0.35">
      <c r="A39" s="102">
        <v>1350</v>
      </c>
      <c r="B39" s="103" t="s">
        <v>390</v>
      </c>
      <c r="C39" s="104">
        <f>C40+C41+C42+C43+C44+C45+C46+C47</f>
        <v>104000</v>
      </c>
      <c r="D39" s="104">
        <f>D46+D47</f>
        <v>0</v>
      </c>
      <c r="E39" s="105">
        <f>D39/C39</f>
        <v>0</v>
      </c>
      <c r="F39" s="106">
        <f>F40+F42+F46+F47</f>
        <v>45000</v>
      </c>
      <c r="G39" s="83">
        <f>G40+G41+G42+G46</f>
        <v>32.6</v>
      </c>
      <c r="H39" s="106">
        <f>G39/F39</f>
        <v>7.2444444444444444E-4</v>
      </c>
      <c r="Q39" s="85"/>
    </row>
    <row r="40" spans="1:17" x14ac:dyDescent="0.35">
      <c r="A40" s="107">
        <v>13501</v>
      </c>
      <c r="B40" s="108" t="s">
        <v>391</v>
      </c>
      <c r="C40" s="109">
        <v>17000</v>
      </c>
      <c r="D40" s="109"/>
      <c r="E40" s="105"/>
      <c r="F40" s="110">
        <v>10000</v>
      </c>
      <c r="G40" s="100"/>
      <c r="H40" s="106">
        <f t="shared" ref="H40:H42" si="5">G40/F40</f>
        <v>0</v>
      </c>
    </row>
    <row r="41" spans="1:17" x14ac:dyDescent="0.35">
      <c r="A41" s="107">
        <v>13502</v>
      </c>
      <c r="B41" s="108" t="s">
        <v>392</v>
      </c>
      <c r="C41" s="109"/>
      <c r="D41" s="109"/>
      <c r="E41" s="105"/>
      <c r="F41" s="110"/>
      <c r="G41" s="100"/>
      <c r="H41" s="106">
        <v>0</v>
      </c>
    </row>
    <row r="42" spans="1:17" x14ac:dyDescent="0.35">
      <c r="A42" s="107">
        <v>13503</v>
      </c>
      <c r="B42" s="108" t="s">
        <v>393</v>
      </c>
      <c r="C42" s="109">
        <v>30000</v>
      </c>
      <c r="D42" s="109"/>
      <c r="E42" s="105"/>
      <c r="F42" s="110">
        <v>15000</v>
      </c>
      <c r="G42" s="100"/>
      <c r="H42" s="106">
        <f t="shared" si="5"/>
        <v>0</v>
      </c>
    </row>
    <row r="43" spans="1:17" x14ac:dyDescent="0.35">
      <c r="A43" s="107">
        <v>13504</v>
      </c>
      <c r="B43" s="108" t="s">
        <v>394</v>
      </c>
      <c r="C43" s="109"/>
      <c r="D43" s="109"/>
      <c r="E43" s="105"/>
      <c r="F43" s="110"/>
      <c r="G43" s="100"/>
      <c r="H43" s="111">
        <v>0</v>
      </c>
    </row>
    <row r="44" spans="1:17" x14ac:dyDescent="0.35">
      <c r="A44" s="107">
        <v>13505</v>
      </c>
      <c r="B44" s="108" t="s">
        <v>395</v>
      </c>
      <c r="C44" s="109"/>
      <c r="D44" s="109"/>
      <c r="E44" s="105"/>
      <c r="F44" s="110"/>
      <c r="G44" s="100"/>
      <c r="H44" s="111">
        <v>0</v>
      </c>
    </row>
    <row r="45" spans="1:17" x14ac:dyDescent="0.35">
      <c r="A45" s="107">
        <v>13508</v>
      </c>
      <c r="B45" s="108" t="s">
        <v>396</v>
      </c>
      <c r="C45" s="109"/>
      <c r="D45" s="109"/>
      <c r="E45" s="105"/>
      <c r="F45" s="110"/>
      <c r="G45" s="100"/>
      <c r="H45" s="111">
        <v>0</v>
      </c>
    </row>
    <row r="46" spans="1:17" x14ac:dyDescent="0.35">
      <c r="A46" s="107">
        <v>13509</v>
      </c>
      <c r="B46" s="108" t="s">
        <v>397</v>
      </c>
      <c r="C46" s="109">
        <v>47000</v>
      </c>
      <c r="D46" s="109"/>
      <c r="E46" s="105">
        <f t="shared" ref="E46:E47" si="6">D46/C46</f>
        <v>0</v>
      </c>
      <c r="F46" s="110">
        <v>20000</v>
      </c>
      <c r="G46" s="89">
        <v>32.6</v>
      </c>
      <c r="H46" s="106">
        <f>G46/F46</f>
        <v>1.6300000000000002E-3</v>
      </c>
    </row>
    <row r="47" spans="1:17" x14ac:dyDescent="0.35">
      <c r="A47" s="107">
        <v>13510</v>
      </c>
      <c r="B47" s="108" t="s">
        <v>398</v>
      </c>
      <c r="C47" s="109">
        <v>10000</v>
      </c>
      <c r="D47" s="109"/>
      <c r="E47" s="105">
        <f t="shared" si="6"/>
        <v>0</v>
      </c>
      <c r="F47" s="109"/>
      <c r="G47" s="100"/>
      <c r="H47" s="106">
        <v>0</v>
      </c>
    </row>
    <row r="48" spans="1:17" x14ac:dyDescent="0.35">
      <c r="A48" s="112"/>
      <c r="B48" s="258"/>
      <c r="C48" s="258"/>
      <c r="D48" s="258"/>
      <c r="E48" s="258"/>
      <c r="F48" s="258"/>
      <c r="G48" s="258"/>
      <c r="H48" s="113"/>
    </row>
    <row r="49" spans="1:17" x14ac:dyDescent="0.35">
      <c r="B49" s="251"/>
      <c r="C49" s="251"/>
      <c r="D49" s="251"/>
      <c r="E49" s="251"/>
      <c r="F49" s="251"/>
      <c r="G49" s="251"/>
    </row>
    <row r="50" spans="1:17" x14ac:dyDescent="0.35">
      <c r="A50" s="102">
        <v>1360</v>
      </c>
      <c r="B50" s="103" t="s">
        <v>399</v>
      </c>
      <c r="C50" s="104">
        <f>C51+C52+C53</f>
        <v>149900</v>
      </c>
      <c r="D50" s="104">
        <f>D51+D53</f>
        <v>7982.64</v>
      </c>
      <c r="E50" s="105">
        <f>D50/C50</f>
        <v>5.3253102068045365E-2</v>
      </c>
      <c r="F50" s="106">
        <f>F51+F52+F53</f>
        <v>48000</v>
      </c>
      <c r="G50" s="83">
        <f>G51+G52+G53</f>
        <v>5314.9</v>
      </c>
      <c r="H50" s="106">
        <f>G50/F50*100</f>
        <v>11.072708333333333</v>
      </c>
      <c r="Q50" s="85"/>
    </row>
    <row r="51" spans="1:17" x14ac:dyDescent="0.35">
      <c r="A51" s="107">
        <v>13610</v>
      </c>
      <c r="B51" s="108" t="s">
        <v>400</v>
      </c>
      <c r="C51" s="109">
        <v>116900</v>
      </c>
      <c r="D51" s="109">
        <v>7852.64</v>
      </c>
      <c r="E51" s="105">
        <f t="shared" ref="E51:E53" si="7">D51/C51</f>
        <v>6.7173994867408049E-2</v>
      </c>
      <c r="F51" s="109">
        <v>45000</v>
      </c>
      <c r="G51" s="111">
        <v>4499.8999999999996</v>
      </c>
      <c r="H51" s="106">
        <f>G51/F51*100</f>
        <v>9.9997777777777763</v>
      </c>
    </row>
    <row r="52" spans="1:17" x14ac:dyDescent="0.35">
      <c r="A52" s="107">
        <v>13640</v>
      </c>
      <c r="B52" s="108" t="s">
        <v>401</v>
      </c>
      <c r="C52" s="109">
        <v>3000</v>
      </c>
      <c r="D52" s="109"/>
      <c r="E52" s="105">
        <f t="shared" si="7"/>
        <v>0</v>
      </c>
      <c r="F52" s="109">
        <v>0</v>
      </c>
      <c r="G52" s="114"/>
      <c r="H52" s="106">
        <v>0</v>
      </c>
    </row>
    <row r="53" spans="1:17" x14ac:dyDescent="0.35">
      <c r="A53" s="107">
        <v>13660</v>
      </c>
      <c r="B53" s="108" t="s">
        <v>402</v>
      </c>
      <c r="C53" s="109">
        <v>30000</v>
      </c>
      <c r="D53" s="109">
        <v>130</v>
      </c>
      <c r="E53" s="105">
        <f t="shared" si="7"/>
        <v>4.3333333333333331E-3</v>
      </c>
      <c r="F53" s="109">
        <v>3000</v>
      </c>
      <c r="G53" s="114">
        <v>815</v>
      </c>
      <c r="H53" s="106">
        <f t="shared" ref="H53" si="8">G53/F53*100</f>
        <v>27.166666666666668</v>
      </c>
    </row>
    <row r="54" spans="1:17" x14ac:dyDescent="0.35">
      <c r="A54" s="259"/>
      <c r="B54" s="250"/>
      <c r="C54" s="250"/>
      <c r="D54" s="250"/>
      <c r="E54" s="250"/>
      <c r="F54" s="250"/>
      <c r="G54" s="250"/>
      <c r="H54" s="261"/>
    </row>
    <row r="55" spans="1:17" x14ac:dyDescent="0.35">
      <c r="A55" s="260"/>
      <c r="B55" s="258"/>
      <c r="C55" s="258"/>
      <c r="D55" s="258"/>
      <c r="E55" s="258"/>
      <c r="F55" s="258"/>
      <c r="G55" s="258"/>
      <c r="H55" s="262"/>
    </row>
    <row r="56" spans="1:17" x14ac:dyDescent="0.35">
      <c r="A56" s="259"/>
      <c r="B56" s="251"/>
      <c r="C56" s="251"/>
      <c r="D56" s="251"/>
      <c r="E56" s="251"/>
      <c r="F56" s="251"/>
      <c r="G56" s="251"/>
      <c r="H56" s="261"/>
    </row>
    <row r="57" spans="1:17" x14ac:dyDescent="0.35">
      <c r="A57" s="102">
        <v>1370</v>
      </c>
      <c r="B57" s="103" t="s">
        <v>403</v>
      </c>
      <c r="C57" s="104">
        <f>C59+C60</f>
        <v>70000</v>
      </c>
      <c r="D57" s="104">
        <f>D60</f>
        <v>7987.43</v>
      </c>
      <c r="E57" s="105">
        <f>D57/C57</f>
        <v>0.11410614285714286</v>
      </c>
      <c r="F57" s="106">
        <f>F58+F59+F60</f>
        <v>70000</v>
      </c>
      <c r="G57" s="115">
        <f>G60</f>
        <v>7198.7</v>
      </c>
      <c r="H57" s="106">
        <f>G57/F57*100</f>
        <v>10.283857142857142</v>
      </c>
      <c r="Q57" s="85"/>
    </row>
    <row r="58" spans="1:17" x14ac:dyDescent="0.35">
      <c r="A58" s="107">
        <v>13720</v>
      </c>
      <c r="B58" s="108" t="s">
        <v>404</v>
      </c>
      <c r="C58" s="109">
        <v>0</v>
      </c>
      <c r="D58" s="109"/>
      <c r="E58" s="105"/>
      <c r="F58" s="110"/>
      <c r="G58" s="111"/>
      <c r="H58" s="106"/>
    </row>
    <row r="59" spans="1:17" x14ac:dyDescent="0.35">
      <c r="A59" s="107">
        <v>13770</v>
      </c>
      <c r="B59" s="108" t="s">
        <v>405</v>
      </c>
      <c r="C59" s="109">
        <v>10000</v>
      </c>
      <c r="D59" s="109"/>
      <c r="E59" s="105"/>
      <c r="F59" s="110">
        <v>10000</v>
      </c>
      <c r="G59" s="111"/>
      <c r="H59" s="106"/>
    </row>
    <row r="60" spans="1:17" x14ac:dyDescent="0.35">
      <c r="A60" s="107">
        <v>13780</v>
      </c>
      <c r="B60" s="108" t="s">
        <v>406</v>
      </c>
      <c r="C60" s="109">
        <v>60000</v>
      </c>
      <c r="D60" s="109">
        <v>7987.43</v>
      </c>
      <c r="E60" s="105">
        <f t="shared" ref="E60" si="9">D60/C60</f>
        <v>0.13312383333333333</v>
      </c>
      <c r="F60" s="109">
        <v>60000</v>
      </c>
      <c r="G60" s="116">
        <v>7198.7</v>
      </c>
      <c r="H60" s="117">
        <f>G60/F60*100</f>
        <v>11.997833333333332</v>
      </c>
    </row>
    <row r="61" spans="1:17" x14ac:dyDescent="0.35">
      <c r="A61" s="112"/>
      <c r="B61" s="250"/>
      <c r="C61" s="250"/>
      <c r="D61" s="250"/>
      <c r="E61" s="250"/>
      <c r="F61" s="250"/>
      <c r="G61" s="250"/>
      <c r="H61" s="113"/>
    </row>
    <row r="62" spans="1:17" x14ac:dyDescent="0.35">
      <c r="B62" s="251"/>
      <c r="C62" s="251"/>
      <c r="D62" s="251"/>
      <c r="E62" s="251"/>
      <c r="F62" s="251"/>
      <c r="G62" s="251"/>
    </row>
    <row r="63" spans="1:17" x14ac:dyDescent="0.35">
      <c r="A63" s="102">
        <v>1380</v>
      </c>
      <c r="B63" s="103" t="s">
        <v>407</v>
      </c>
      <c r="C63" s="103"/>
      <c r="D63" s="227">
        <f>D64+D65</f>
        <v>28073.25</v>
      </c>
      <c r="E63" s="228"/>
      <c r="F63" s="103"/>
      <c r="G63" s="118">
        <f>G64+G65</f>
        <v>10805.9</v>
      </c>
      <c r="H63" s="119" t="s">
        <v>408</v>
      </c>
    </row>
    <row r="64" spans="1:17" x14ac:dyDescent="0.35">
      <c r="A64" s="107">
        <v>13810</v>
      </c>
      <c r="B64" s="108" t="s">
        <v>409</v>
      </c>
      <c r="C64" s="108"/>
      <c r="D64" s="229">
        <v>1000</v>
      </c>
      <c r="E64" s="230"/>
      <c r="F64" s="108"/>
      <c r="G64" s="120">
        <v>1000</v>
      </c>
      <c r="H64" s="114"/>
    </row>
    <row r="65" spans="1:17" x14ac:dyDescent="0.35">
      <c r="A65" s="107">
        <v>13820</v>
      </c>
      <c r="B65" s="108" t="s">
        <v>410</v>
      </c>
      <c r="C65" s="108"/>
      <c r="D65" s="229">
        <v>27073.25</v>
      </c>
      <c r="E65" s="230"/>
      <c r="F65" s="108"/>
      <c r="G65" s="120">
        <v>9805.9</v>
      </c>
      <c r="H65" s="114"/>
    </row>
    <row r="66" spans="1:17" x14ac:dyDescent="0.35">
      <c r="A66" s="107">
        <v>13821</v>
      </c>
      <c r="B66" s="108" t="s">
        <v>411</v>
      </c>
      <c r="C66" s="121"/>
      <c r="D66" s="122"/>
      <c r="E66" s="121"/>
      <c r="F66" s="121"/>
      <c r="H66" s="123"/>
    </row>
    <row r="67" spans="1:17" x14ac:dyDescent="0.35">
      <c r="A67" s="107">
        <v>13830</v>
      </c>
      <c r="B67" s="108" t="s">
        <v>412</v>
      </c>
      <c r="C67" s="108"/>
      <c r="D67" s="109"/>
      <c r="E67" s="108"/>
      <c r="F67" s="108"/>
      <c r="G67" s="100"/>
      <c r="H67" s="114"/>
    </row>
    <row r="68" spans="1:17" x14ac:dyDescent="0.35">
      <c r="A68" s="107">
        <v>13850</v>
      </c>
      <c r="B68" s="108" t="s">
        <v>413</v>
      </c>
      <c r="C68" s="108"/>
      <c r="D68" s="109"/>
      <c r="E68" s="108"/>
      <c r="F68" s="108"/>
      <c r="G68" s="100"/>
      <c r="H68" s="114"/>
    </row>
    <row r="69" spans="1:17" x14ac:dyDescent="0.35">
      <c r="B69" s="250"/>
      <c r="C69" s="250"/>
      <c r="D69" s="250"/>
      <c r="E69" s="250"/>
      <c r="F69" s="250"/>
      <c r="G69" s="250"/>
    </row>
    <row r="70" spans="1:17" x14ac:dyDescent="0.35">
      <c r="A70" s="124"/>
      <c r="B70" s="251"/>
      <c r="C70" s="251"/>
      <c r="D70" s="251"/>
      <c r="E70" s="251"/>
      <c r="F70" s="251"/>
      <c r="G70" s="251"/>
    </row>
    <row r="71" spans="1:17" x14ac:dyDescent="0.35">
      <c r="A71" s="102">
        <v>1395</v>
      </c>
      <c r="B71" s="103" t="s">
        <v>414</v>
      </c>
      <c r="C71" s="104">
        <f>C72+C73+C74+C75</f>
        <v>26700</v>
      </c>
      <c r="D71" s="103">
        <f>D72+D73</f>
        <v>1448.34</v>
      </c>
      <c r="E71" s="231">
        <f>D71/C71*100</f>
        <v>5.4244943820224716</v>
      </c>
      <c r="F71" s="106">
        <f>F72+F73+F74</f>
        <v>26270</v>
      </c>
      <c r="G71" s="83">
        <f>G72+G73</f>
        <v>85</v>
      </c>
      <c r="H71" s="106"/>
      <c r="Q71" s="85"/>
    </row>
    <row r="72" spans="1:17" x14ac:dyDescent="0.35">
      <c r="A72" s="107">
        <v>13950</v>
      </c>
      <c r="B72" s="108" t="s">
        <v>415</v>
      </c>
      <c r="C72" s="109">
        <v>3000</v>
      </c>
      <c r="D72" s="108">
        <v>150</v>
      </c>
      <c r="E72" s="125">
        <f>D72/C72*100</f>
        <v>5</v>
      </c>
      <c r="F72" s="110">
        <v>16000</v>
      </c>
      <c r="G72" s="72">
        <v>75</v>
      </c>
      <c r="H72" s="111"/>
    </row>
    <row r="73" spans="1:17" x14ac:dyDescent="0.35">
      <c r="A73" s="107">
        <v>13951</v>
      </c>
      <c r="B73" s="108" t="s">
        <v>416</v>
      </c>
      <c r="C73" s="109">
        <v>15000</v>
      </c>
      <c r="D73" s="108">
        <f>1278.34+20</f>
        <v>1298.3399999999999</v>
      </c>
      <c r="E73" s="125">
        <f>D73/C73*100</f>
        <v>8.6555999999999997</v>
      </c>
      <c r="F73" s="126">
        <v>2300</v>
      </c>
      <c r="G73" s="72">
        <v>10</v>
      </c>
      <c r="H73" s="111"/>
    </row>
    <row r="74" spans="1:17" x14ac:dyDescent="0.35">
      <c r="A74" s="107">
        <v>13953</v>
      </c>
      <c r="B74" s="108" t="s">
        <v>417</v>
      </c>
      <c r="C74" s="109">
        <v>8700</v>
      </c>
      <c r="D74" s="109"/>
      <c r="E74" s="108"/>
      <c r="F74" s="110">
        <v>7970</v>
      </c>
      <c r="G74" s="100"/>
      <c r="H74" s="114"/>
    </row>
    <row r="75" spans="1:17" x14ac:dyDescent="0.35">
      <c r="A75" s="107">
        <v>13918</v>
      </c>
      <c r="B75" s="91" t="s">
        <v>418</v>
      </c>
      <c r="C75" s="127"/>
      <c r="D75" s="128"/>
      <c r="E75" s="129"/>
      <c r="F75" s="110"/>
      <c r="G75" s="89"/>
      <c r="H75" s="114"/>
    </row>
    <row r="76" spans="1:17" x14ac:dyDescent="0.35">
      <c r="B76" s="130"/>
      <c r="C76" s="130"/>
      <c r="D76" s="130"/>
      <c r="E76" s="130"/>
      <c r="F76" s="130"/>
      <c r="G76" s="131"/>
    </row>
    <row r="77" spans="1:17" x14ac:dyDescent="0.35">
      <c r="A77" s="102">
        <v>1400</v>
      </c>
      <c r="B77" s="103" t="s">
        <v>419</v>
      </c>
      <c r="C77" s="104">
        <f>C78+C79+C80+C81</f>
        <v>301170</v>
      </c>
      <c r="D77" s="104">
        <f>D78+D79+D80+D81</f>
        <v>53423.6</v>
      </c>
      <c r="E77" s="105">
        <f>D77/C77</f>
        <v>0.17738685792077563</v>
      </c>
      <c r="F77" s="106">
        <f>F78+F79+F80+F81</f>
        <v>259200</v>
      </c>
      <c r="G77" s="83">
        <f>G78+G79+G80+G81</f>
        <v>58827.39</v>
      </c>
      <c r="H77" s="117">
        <f>G77/F77*100</f>
        <v>22.695752314814815</v>
      </c>
      <c r="Q77" s="85"/>
    </row>
    <row r="78" spans="1:17" x14ac:dyDescent="0.35">
      <c r="A78" s="107">
        <v>14010</v>
      </c>
      <c r="B78" s="108" t="s">
        <v>420</v>
      </c>
      <c r="C78" s="90">
        <v>24400</v>
      </c>
      <c r="D78" s="109"/>
      <c r="E78" s="105">
        <f>D78/C81</f>
        <v>0</v>
      </c>
      <c r="F78" s="110">
        <v>23700</v>
      </c>
      <c r="G78" s="132">
        <v>4883.59</v>
      </c>
      <c r="H78" s="117">
        <f t="shared" ref="H78:H85" si="10">G78/F78*100</f>
        <v>20.605864978902954</v>
      </c>
    </row>
    <row r="79" spans="1:17" x14ac:dyDescent="0.35">
      <c r="A79" s="107">
        <v>14020</v>
      </c>
      <c r="B79" s="108" t="s">
        <v>421</v>
      </c>
      <c r="C79" s="109">
        <v>207000</v>
      </c>
      <c r="D79" s="109">
        <v>47610</v>
      </c>
      <c r="E79" s="105">
        <f t="shared" ref="E79:E90" si="11">D79/C79</f>
        <v>0.23</v>
      </c>
      <c r="F79" s="110">
        <v>195000</v>
      </c>
      <c r="G79" s="132">
        <v>47655</v>
      </c>
      <c r="H79" s="117">
        <f t="shared" si="10"/>
        <v>24.438461538461539</v>
      </c>
    </row>
    <row r="80" spans="1:17" x14ac:dyDescent="0.35">
      <c r="A80" s="107">
        <v>14040</v>
      </c>
      <c r="B80" s="108" t="s">
        <v>422</v>
      </c>
      <c r="C80" s="109">
        <v>59770</v>
      </c>
      <c r="D80" s="109">
        <v>5058.3999999999996</v>
      </c>
      <c r="E80" s="105">
        <f t="shared" si="11"/>
        <v>8.4631085829011202E-2</v>
      </c>
      <c r="F80" s="110">
        <v>35000</v>
      </c>
      <c r="G80" s="132">
        <v>6288.8</v>
      </c>
      <c r="H80" s="117">
        <f t="shared" si="10"/>
        <v>17.968</v>
      </c>
    </row>
    <row r="81" spans="1:17" x14ac:dyDescent="0.35">
      <c r="A81" s="107">
        <v>14050</v>
      </c>
      <c r="B81" s="108" t="s">
        <v>423</v>
      </c>
      <c r="C81" s="109">
        <v>10000</v>
      </c>
      <c r="D81" s="109">
        <v>755.2</v>
      </c>
      <c r="E81" s="105">
        <f t="shared" si="11"/>
        <v>7.5520000000000004E-2</v>
      </c>
      <c r="F81" s="110">
        <v>5500</v>
      </c>
      <c r="G81" s="132"/>
      <c r="H81" s="117">
        <f t="shared" si="10"/>
        <v>0</v>
      </c>
    </row>
    <row r="82" spans="1:17" x14ac:dyDescent="0.35">
      <c r="C82" s="90"/>
      <c r="D82" s="90"/>
      <c r="E82" s="105"/>
      <c r="H82" s="117"/>
      <c r="Q82" s="85"/>
    </row>
    <row r="83" spans="1:17" x14ac:dyDescent="0.35">
      <c r="A83" s="102">
        <v>14100</v>
      </c>
      <c r="B83" s="103" t="s">
        <v>424</v>
      </c>
      <c r="C83" s="104">
        <f>C84+C85</f>
        <v>34920</v>
      </c>
      <c r="D83" s="104">
        <f>D84+D85</f>
        <v>2987.76</v>
      </c>
      <c r="E83" s="105">
        <f t="shared" si="11"/>
        <v>8.5560137457044674E-2</v>
      </c>
      <c r="F83" s="106">
        <f>F85+F84</f>
        <v>22920</v>
      </c>
      <c r="G83" s="83">
        <f>G84+G85</f>
        <v>5717.76</v>
      </c>
      <c r="H83" s="117">
        <f t="shared" si="10"/>
        <v>24.946596858638745</v>
      </c>
      <c r="Q83" s="85"/>
    </row>
    <row r="84" spans="1:17" x14ac:dyDescent="0.35">
      <c r="A84" s="133">
        <v>14110</v>
      </c>
      <c r="B84" s="108" t="s">
        <v>425</v>
      </c>
      <c r="C84" s="109">
        <v>10920</v>
      </c>
      <c r="D84" s="109"/>
      <c r="E84" s="105">
        <f t="shared" si="11"/>
        <v>0</v>
      </c>
      <c r="F84" s="111">
        <v>10920</v>
      </c>
      <c r="G84" s="89">
        <v>2730</v>
      </c>
      <c r="H84" s="117">
        <f t="shared" si="10"/>
        <v>25</v>
      </c>
      <c r="Q84" s="85"/>
    </row>
    <row r="85" spans="1:17" x14ac:dyDescent="0.35">
      <c r="A85" s="133">
        <v>14140</v>
      </c>
      <c r="B85" s="108" t="s">
        <v>426</v>
      </c>
      <c r="C85" s="109">
        <v>24000</v>
      </c>
      <c r="D85" s="109">
        <v>2987.76</v>
      </c>
      <c r="E85" s="105">
        <f t="shared" si="11"/>
        <v>0.12449</v>
      </c>
      <c r="F85" s="111">
        <v>12000</v>
      </c>
      <c r="G85" s="134">
        <v>2987.76</v>
      </c>
      <c r="H85" s="117">
        <f t="shared" si="10"/>
        <v>24.898</v>
      </c>
      <c r="Q85" s="85"/>
    </row>
    <row r="86" spans="1:17" x14ac:dyDescent="0.35">
      <c r="A86" s="133">
        <v>14410</v>
      </c>
      <c r="B86" s="108" t="s">
        <v>427</v>
      </c>
      <c r="C86" s="109"/>
      <c r="D86" s="109"/>
      <c r="E86" s="105"/>
      <c r="F86" s="135"/>
      <c r="G86" s="136"/>
      <c r="H86" s="137"/>
      <c r="Q86" s="85"/>
    </row>
    <row r="87" spans="1:17" x14ac:dyDescent="0.35">
      <c r="A87" s="102">
        <v>1420</v>
      </c>
      <c r="B87" s="103" t="s">
        <v>428</v>
      </c>
      <c r="C87" s="104">
        <f>C88+C89+C90</f>
        <v>22000</v>
      </c>
      <c r="D87" s="104">
        <f>D88</f>
        <v>743.08</v>
      </c>
      <c r="E87" s="105">
        <f t="shared" si="11"/>
        <v>3.3776363636363639E-2</v>
      </c>
      <c r="F87" s="106">
        <f>F88+F89+F90</f>
        <v>10000</v>
      </c>
      <c r="G87" s="83">
        <f>G88+G90</f>
        <v>2207.2399999999998</v>
      </c>
      <c r="H87" s="137">
        <f>G87/F87*100</f>
        <v>22.072399999999998</v>
      </c>
      <c r="Q87" s="85"/>
    </row>
    <row r="88" spans="1:17" x14ac:dyDescent="0.35">
      <c r="A88" s="107">
        <v>14210</v>
      </c>
      <c r="B88" s="108" t="s">
        <v>429</v>
      </c>
      <c r="C88" s="109">
        <v>15000</v>
      </c>
      <c r="D88" s="109">
        <v>743.08</v>
      </c>
      <c r="E88" s="105">
        <f t="shared" si="11"/>
        <v>4.9538666666666668E-2</v>
      </c>
      <c r="F88" s="110">
        <v>10000</v>
      </c>
      <c r="G88" s="89">
        <v>2207.2399999999998</v>
      </c>
      <c r="H88" s="138"/>
    </row>
    <row r="89" spans="1:17" x14ac:dyDescent="0.35">
      <c r="A89" s="107">
        <v>14220</v>
      </c>
      <c r="B89" s="108" t="s">
        <v>430</v>
      </c>
      <c r="C89" s="109">
        <v>2000</v>
      </c>
      <c r="D89" s="108"/>
      <c r="E89" s="105">
        <f t="shared" si="11"/>
        <v>0</v>
      </c>
      <c r="F89" s="110"/>
      <c r="G89" s="89"/>
      <c r="H89" s="138">
        <v>0</v>
      </c>
    </row>
    <row r="90" spans="1:17" x14ac:dyDescent="0.35">
      <c r="A90" s="107">
        <v>14230</v>
      </c>
      <c r="B90" s="108" t="s">
        <v>431</v>
      </c>
      <c r="C90" s="109">
        <v>5000</v>
      </c>
      <c r="D90" s="108"/>
      <c r="E90" s="105">
        <f t="shared" si="11"/>
        <v>0</v>
      </c>
      <c r="F90" s="110"/>
      <c r="G90" s="132"/>
      <c r="H90" s="138">
        <v>0</v>
      </c>
    </row>
    <row r="91" spans="1:17" x14ac:dyDescent="0.35">
      <c r="A91" s="112"/>
      <c r="B91" s="250"/>
      <c r="C91" s="250"/>
      <c r="D91" s="250"/>
      <c r="E91" s="250"/>
      <c r="F91" s="250"/>
      <c r="G91" s="250"/>
      <c r="H91" s="139"/>
    </row>
    <row r="92" spans="1:17" x14ac:dyDescent="0.35">
      <c r="B92" s="251"/>
      <c r="C92" s="251"/>
      <c r="D92" s="251"/>
      <c r="E92" s="251"/>
      <c r="F92" s="251"/>
      <c r="G92" s="251"/>
    </row>
    <row r="93" spans="1:17" x14ac:dyDescent="0.35">
      <c r="A93" s="102">
        <v>1430</v>
      </c>
      <c r="B93" s="103" t="s">
        <v>432</v>
      </c>
      <c r="C93" s="104">
        <f>C94+C95</f>
        <v>162500</v>
      </c>
      <c r="D93" s="104">
        <f>D94</f>
        <v>28707.599999999999</v>
      </c>
      <c r="E93" s="105">
        <f>D93/C93</f>
        <v>0.17666215384615383</v>
      </c>
      <c r="F93" s="106">
        <f>F94+F95</f>
        <v>101000</v>
      </c>
      <c r="G93" s="106">
        <f>G94+G95</f>
        <v>8550.94</v>
      </c>
      <c r="H93" s="115">
        <f>G93/F93*100</f>
        <v>8.466277227722772</v>
      </c>
      <c r="Q93" s="85"/>
    </row>
    <row r="94" spans="1:17" x14ac:dyDescent="0.35">
      <c r="A94" s="107">
        <v>14310</v>
      </c>
      <c r="B94" s="108" t="s">
        <v>433</v>
      </c>
      <c r="C94" s="109">
        <v>162500</v>
      </c>
      <c r="D94" s="109">
        <v>28707.599999999999</v>
      </c>
      <c r="E94" s="105">
        <f t="shared" ref="E94:E99" si="12">D94/C94</f>
        <v>0.17666215384615383</v>
      </c>
      <c r="F94" s="110">
        <v>100000</v>
      </c>
      <c r="G94" s="116">
        <v>8550.94</v>
      </c>
      <c r="H94" s="115">
        <f t="shared" ref="H94:H99" si="13">G94/F94*100</f>
        <v>8.5509400000000007</v>
      </c>
    </row>
    <row r="95" spans="1:17" x14ac:dyDescent="0.35">
      <c r="A95" s="107">
        <v>14320</v>
      </c>
      <c r="B95" s="108" t="s">
        <v>434</v>
      </c>
      <c r="C95" s="109"/>
      <c r="D95" s="109"/>
      <c r="E95" s="105"/>
      <c r="F95" s="110">
        <v>1000</v>
      </c>
      <c r="G95" s="123"/>
      <c r="H95" s="115"/>
    </row>
    <row r="96" spans="1:17" x14ac:dyDescent="0.35">
      <c r="A96" s="100"/>
      <c r="B96" s="100"/>
      <c r="C96" s="89"/>
      <c r="D96" s="89"/>
      <c r="E96" s="105"/>
      <c r="F96" s="100"/>
      <c r="G96" s="100"/>
      <c r="H96" s="115"/>
    </row>
    <row r="97" spans="1:17" x14ac:dyDescent="0.35">
      <c r="A97" s="100">
        <v>14510</v>
      </c>
      <c r="B97" s="100" t="s">
        <v>435</v>
      </c>
      <c r="C97" s="83">
        <f>C98</f>
        <v>1200</v>
      </c>
      <c r="D97" s="83">
        <f>D98</f>
        <v>0</v>
      </c>
      <c r="E97" s="105">
        <f t="shared" si="12"/>
        <v>0</v>
      </c>
      <c r="F97" s="83">
        <f>F98</f>
        <v>1200</v>
      </c>
      <c r="G97" s="83">
        <f>G98</f>
        <v>270</v>
      </c>
      <c r="H97" s="115"/>
    </row>
    <row r="98" spans="1:17" x14ac:dyDescent="0.35">
      <c r="A98" s="100">
        <v>14510</v>
      </c>
      <c r="B98" s="100" t="s">
        <v>435</v>
      </c>
      <c r="C98" s="89">
        <v>1200</v>
      </c>
      <c r="D98" s="89"/>
      <c r="E98" s="105">
        <f t="shared" si="12"/>
        <v>0</v>
      </c>
      <c r="F98" s="89">
        <v>1200</v>
      </c>
      <c r="G98" s="100">
        <v>270</v>
      </c>
      <c r="H98" s="115"/>
      <c r="Q98" s="85">
        <f>SUM(Q5:Q97)</f>
        <v>0</v>
      </c>
    </row>
    <row r="99" spans="1:17" x14ac:dyDescent="0.35">
      <c r="C99" s="140">
        <f>C5+C13+C21+C28+C39+C50+C57+C71+C77+C83+C87+C93+C97</f>
        <v>2058000</v>
      </c>
      <c r="D99" s="83">
        <f>D5+D13+D21+D28++D39+D50+D57+D63+D71+D77+D83+D93+D87</f>
        <v>279447.68000000005</v>
      </c>
      <c r="E99" s="105">
        <f t="shared" si="12"/>
        <v>0.13578604470359576</v>
      </c>
      <c r="F99" s="141">
        <f>F5+F13+F21+F28+F39+F50+F57+F71+F77+F83+F87+F93+F97</f>
        <v>1357000</v>
      </c>
      <c r="G99" s="83">
        <f>G5+G13+G21+G28+G39+G50+G57+G63+G71+G77+G83+G87+G93+G97</f>
        <v>226396.30000000005</v>
      </c>
      <c r="H99" s="115">
        <f t="shared" si="13"/>
        <v>16.683588798820931</v>
      </c>
    </row>
    <row r="101" spans="1:17" x14ac:dyDescent="0.35">
      <c r="D101" s="85"/>
      <c r="F101" s="142"/>
      <c r="G101" s="143"/>
      <c r="H101" s="85"/>
    </row>
    <row r="102" spans="1:17" x14ac:dyDescent="0.35">
      <c r="C102" s="143"/>
      <c r="D102" s="85"/>
      <c r="G102" s="143"/>
    </row>
    <row r="103" spans="1:17" x14ac:dyDescent="0.35">
      <c r="C103" s="85"/>
      <c r="D103" s="142"/>
      <c r="G103" s="144"/>
    </row>
    <row r="104" spans="1:17" x14ac:dyDescent="0.35">
      <c r="D104" s="85"/>
      <c r="G104" s="145"/>
    </row>
    <row r="105" spans="1:17" x14ac:dyDescent="0.35">
      <c r="D105" s="85"/>
    </row>
    <row r="106" spans="1:17" x14ac:dyDescent="0.35">
      <c r="E106" s="85">
        <f>D105-E105</f>
        <v>0</v>
      </c>
    </row>
    <row r="107" spans="1:17" x14ac:dyDescent="0.35">
      <c r="H107" s="85"/>
    </row>
  </sheetData>
  <mergeCells count="10">
    <mergeCell ref="B61:G62"/>
    <mergeCell ref="B69:G70"/>
    <mergeCell ref="B91:G92"/>
    <mergeCell ref="A11:H12"/>
    <mergeCell ref="B26:G27"/>
    <mergeCell ref="B37:G38"/>
    <mergeCell ref="B48:G49"/>
    <mergeCell ref="A54:A56"/>
    <mergeCell ref="B54:G56"/>
    <mergeCell ref="H54:H5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16" workbookViewId="0">
      <selection activeCell="C19" sqref="C19"/>
    </sheetView>
  </sheetViews>
  <sheetFormatPr defaultColWidth="35.5703125" defaultRowHeight="20.25" x14ac:dyDescent="0.3"/>
  <cols>
    <col min="1" max="1" width="35.5703125" style="146"/>
    <col min="2" max="5" width="35.5703125" style="72"/>
    <col min="6" max="9" width="35.5703125" style="146"/>
    <col min="10" max="16384" width="35.5703125" style="72"/>
  </cols>
  <sheetData>
    <row r="1" spans="1:13" x14ac:dyDescent="0.3">
      <c r="B1" s="262"/>
      <c r="C1" s="262"/>
      <c r="D1" s="262"/>
    </row>
    <row r="2" spans="1:13" x14ac:dyDescent="0.3">
      <c r="A2" s="147" t="s">
        <v>436</v>
      </c>
      <c r="B2" s="270" t="s">
        <v>437</v>
      </c>
      <c r="C2" s="270"/>
      <c r="D2" s="270"/>
      <c r="E2" s="270"/>
      <c r="F2" s="270"/>
      <c r="G2" s="270"/>
      <c r="H2" s="148"/>
    </row>
    <row r="3" spans="1:13" ht="21" thickBot="1" x14ac:dyDescent="0.35">
      <c r="B3" s="271"/>
      <c r="C3" s="271"/>
      <c r="D3" s="271"/>
      <c r="E3" s="145"/>
    </row>
    <row r="4" spans="1:13" ht="21" thickBot="1" x14ac:dyDescent="0.35">
      <c r="A4" s="149"/>
      <c r="B4" s="272"/>
      <c r="C4" s="272"/>
      <c r="D4" s="273"/>
      <c r="E4" s="150"/>
      <c r="F4" s="274" t="s">
        <v>438</v>
      </c>
      <c r="G4" s="275"/>
      <c r="H4" s="151"/>
      <c r="I4" s="152" t="s">
        <v>439</v>
      </c>
      <c r="J4" s="151"/>
    </row>
    <row r="5" spans="1:13" ht="23.25" x14ac:dyDescent="0.35">
      <c r="A5" s="263">
        <v>30000</v>
      </c>
      <c r="B5" s="265" t="s">
        <v>440</v>
      </c>
      <c r="C5" s="266"/>
      <c r="D5" s="267"/>
      <c r="E5" s="268" t="s">
        <v>441</v>
      </c>
      <c r="F5" s="268" t="s">
        <v>442</v>
      </c>
      <c r="G5" s="268" t="s">
        <v>443</v>
      </c>
      <c r="H5" s="268" t="s">
        <v>350</v>
      </c>
      <c r="I5" s="268" t="s">
        <v>442</v>
      </c>
      <c r="J5" s="153" t="s">
        <v>362</v>
      </c>
    </row>
    <row r="6" spans="1:13" ht="24" thickBot="1" x14ac:dyDescent="0.4">
      <c r="A6" s="264"/>
      <c r="B6" s="286" t="s">
        <v>444</v>
      </c>
      <c r="C6" s="287"/>
      <c r="D6" s="288"/>
      <c r="E6" s="269"/>
      <c r="F6" s="269"/>
      <c r="G6" s="269"/>
      <c r="H6" s="269"/>
      <c r="I6" s="269"/>
      <c r="J6" s="153"/>
    </row>
    <row r="7" spans="1:13" ht="24" thickBot="1" x14ac:dyDescent="0.4">
      <c r="A7" s="154"/>
      <c r="B7" s="289" t="s">
        <v>445</v>
      </c>
      <c r="C7" s="289"/>
      <c r="D7" s="290"/>
      <c r="E7" s="155">
        <f>E9</f>
        <v>1053000</v>
      </c>
      <c r="F7" s="156">
        <f>F9</f>
        <v>0</v>
      </c>
      <c r="G7" s="157"/>
      <c r="H7" s="156">
        <f>H9</f>
        <v>230000</v>
      </c>
      <c r="I7" s="156">
        <f>I14</f>
        <v>1210</v>
      </c>
      <c r="J7" s="157">
        <f>I7/H7*100</f>
        <v>0.5260869565217392</v>
      </c>
    </row>
    <row r="8" spans="1:13" ht="24" thickBot="1" x14ac:dyDescent="0.4">
      <c r="A8" s="158"/>
      <c r="B8" s="291"/>
      <c r="C8" s="291"/>
      <c r="D8" s="291"/>
      <c r="E8" s="159"/>
      <c r="F8" s="158"/>
      <c r="G8" s="160"/>
      <c r="H8" s="158"/>
      <c r="I8" s="158"/>
      <c r="J8" s="160"/>
    </row>
    <row r="9" spans="1:13" x14ac:dyDescent="0.3">
      <c r="A9" s="276" t="s">
        <v>446</v>
      </c>
      <c r="B9" s="278" t="s">
        <v>447</v>
      </c>
      <c r="C9" s="279"/>
      <c r="D9" s="279"/>
      <c r="E9" s="282">
        <f>E11+E12+E13+E14+E15+E16+E17</f>
        <v>1053000</v>
      </c>
      <c r="F9" s="283">
        <f>F12+F13+F14+F15</f>
        <v>0</v>
      </c>
      <c r="G9" s="284"/>
      <c r="H9" s="283">
        <f>H11+H14+H15</f>
        <v>230000</v>
      </c>
      <c r="I9" s="283">
        <v>1210</v>
      </c>
      <c r="J9" s="284">
        <f>I9/H9*100</f>
        <v>0.5260869565217392</v>
      </c>
    </row>
    <row r="10" spans="1:13" ht="21" thickBot="1" x14ac:dyDescent="0.35">
      <c r="A10" s="277"/>
      <c r="B10" s="280"/>
      <c r="C10" s="281"/>
      <c r="D10" s="281"/>
      <c r="E10" s="282"/>
      <c r="F10" s="283"/>
      <c r="G10" s="285"/>
      <c r="H10" s="283"/>
      <c r="I10" s="283"/>
      <c r="J10" s="285"/>
      <c r="M10" s="85"/>
    </row>
    <row r="11" spans="1:13" ht="24" thickBot="1" x14ac:dyDescent="0.4">
      <c r="A11" s="161">
        <v>18066</v>
      </c>
      <c r="B11" s="298" t="s">
        <v>448</v>
      </c>
      <c r="C11" s="299"/>
      <c r="D11" s="300"/>
      <c r="E11" s="162">
        <v>53000</v>
      </c>
      <c r="F11" s="162"/>
      <c r="G11" s="157"/>
      <c r="H11" s="162">
        <v>53000</v>
      </c>
      <c r="I11" s="163"/>
      <c r="J11" s="157"/>
    </row>
    <row r="12" spans="1:13" ht="24" thickBot="1" x14ac:dyDescent="0.4">
      <c r="A12" s="164">
        <v>13431</v>
      </c>
      <c r="B12" s="298" t="s">
        <v>449</v>
      </c>
      <c r="C12" s="299"/>
      <c r="D12" s="300"/>
      <c r="E12" s="165">
        <v>50000</v>
      </c>
      <c r="F12" s="166"/>
      <c r="G12" s="157"/>
      <c r="H12" s="165"/>
      <c r="I12" s="167"/>
      <c r="J12" s="157"/>
    </row>
    <row r="13" spans="1:13" ht="24" thickBot="1" x14ac:dyDescent="0.4">
      <c r="A13" s="168">
        <v>13877</v>
      </c>
      <c r="B13" s="298" t="s">
        <v>450</v>
      </c>
      <c r="C13" s="299"/>
      <c r="D13" s="300"/>
      <c r="E13" s="165">
        <v>245137</v>
      </c>
      <c r="F13" s="165"/>
      <c r="G13" s="157"/>
      <c r="H13" s="165"/>
      <c r="I13" s="169"/>
      <c r="J13" s="157"/>
    </row>
    <row r="14" spans="1:13" ht="23.25" x14ac:dyDescent="0.35">
      <c r="A14" s="170">
        <v>14311</v>
      </c>
      <c r="B14" s="292" t="s">
        <v>451</v>
      </c>
      <c r="C14" s="293"/>
      <c r="D14" s="294"/>
      <c r="E14" s="165">
        <v>50000</v>
      </c>
      <c r="F14" s="165"/>
      <c r="G14" s="157"/>
      <c r="H14" s="165">
        <v>22000</v>
      </c>
      <c r="I14" s="163">
        <v>1210</v>
      </c>
      <c r="J14" s="157"/>
    </row>
    <row r="15" spans="1:13" ht="24" thickBot="1" x14ac:dyDescent="0.4">
      <c r="A15" s="154">
        <v>14219</v>
      </c>
      <c r="B15" s="295" t="s">
        <v>452</v>
      </c>
      <c r="C15" s="296"/>
      <c r="D15" s="297"/>
      <c r="E15" s="171">
        <v>154863</v>
      </c>
      <c r="F15" s="165"/>
      <c r="G15" s="157"/>
      <c r="H15" s="165">
        <v>155000</v>
      </c>
      <c r="I15" s="169"/>
      <c r="J15" s="157"/>
    </row>
    <row r="16" spans="1:13" ht="24" thickBot="1" x14ac:dyDescent="0.4">
      <c r="A16" s="172">
        <v>18396</v>
      </c>
      <c r="B16" s="173" t="s">
        <v>453</v>
      </c>
      <c r="C16" s="174"/>
      <c r="D16" s="175"/>
      <c r="E16" s="163">
        <v>450000</v>
      </c>
      <c r="F16" s="167"/>
      <c r="G16" s="167"/>
      <c r="H16" s="163"/>
      <c r="I16" s="167"/>
      <c r="J16" s="169"/>
    </row>
    <row r="17" spans="1:12" ht="24" thickBot="1" x14ac:dyDescent="0.4">
      <c r="A17" s="172">
        <v>18720</v>
      </c>
      <c r="B17" s="176" t="s">
        <v>454</v>
      </c>
      <c r="C17" s="177"/>
      <c r="D17" s="178"/>
      <c r="E17" s="163">
        <v>50000</v>
      </c>
      <c r="F17" s="167"/>
      <c r="G17" s="167"/>
      <c r="H17" s="163"/>
      <c r="I17" s="167"/>
      <c r="J17" s="169"/>
    </row>
    <row r="19" spans="1:12" x14ac:dyDescent="0.3">
      <c r="L19" s="90"/>
    </row>
  </sheetData>
  <mergeCells count="28">
    <mergeCell ref="B14:D14"/>
    <mergeCell ref="B15:D15"/>
    <mergeCell ref="H9:H10"/>
    <mergeCell ref="I9:I10"/>
    <mergeCell ref="J9:J10"/>
    <mergeCell ref="B11:D11"/>
    <mergeCell ref="B12:D12"/>
    <mergeCell ref="B13:D13"/>
    <mergeCell ref="H5:H6"/>
    <mergeCell ref="I5:I6"/>
    <mergeCell ref="B6:D6"/>
    <mergeCell ref="B7:D7"/>
    <mergeCell ref="B8:D8"/>
    <mergeCell ref="A9:A10"/>
    <mergeCell ref="B9:D10"/>
    <mergeCell ref="E9:E10"/>
    <mergeCell ref="F9:F10"/>
    <mergeCell ref="G9:G10"/>
    <mergeCell ref="B1:D1"/>
    <mergeCell ref="B2:G2"/>
    <mergeCell ref="B3:D3"/>
    <mergeCell ref="B4:D4"/>
    <mergeCell ref="F4:G4"/>
    <mergeCell ref="A5:A6"/>
    <mergeCell ref="B5:D5"/>
    <mergeCell ref="E5:E6"/>
    <mergeCell ref="F5:F6"/>
    <mergeCell ref="G5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F14" sqref="F14"/>
    </sheetView>
  </sheetViews>
  <sheetFormatPr defaultColWidth="9.140625" defaultRowHeight="15.75" x14ac:dyDescent="0.25"/>
  <cols>
    <col min="1" max="8" width="23" style="180" customWidth="1"/>
    <col min="9" max="16384" width="9.140625" style="180"/>
  </cols>
  <sheetData>
    <row r="1" spans="1:8" ht="16.5" thickBot="1" x14ac:dyDescent="0.3">
      <c r="A1" s="179" t="s">
        <v>455</v>
      </c>
      <c r="B1" s="301" t="s">
        <v>456</v>
      </c>
      <c r="C1" s="301"/>
      <c r="D1" s="301"/>
      <c r="E1" s="301"/>
      <c r="F1" s="301"/>
    </row>
    <row r="2" spans="1:8" ht="16.5" thickBot="1" x14ac:dyDescent="0.3">
      <c r="A2" s="181"/>
      <c r="B2" s="182"/>
      <c r="C2" s="183"/>
      <c r="D2" s="184" t="s">
        <v>438</v>
      </c>
      <c r="E2" s="185"/>
      <c r="F2" s="183"/>
      <c r="G2" s="184" t="s">
        <v>439</v>
      </c>
      <c r="H2" s="185"/>
    </row>
    <row r="3" spans="1:8" ht="31.5" x14ac:dyDescent="0.25">
      <c r="A3" s="302">
        <v>21000</v>
      </c>
      <c r="B3" s="186" t="s">
        <v>457</v>
      </c>
      <c r="C3" s="304" t="s">
        <v>458</v>
      </c>
      <c r="D3" s="304" t="s">
        <v>459</v>
      </c>
      <c r="E3" s="304" t="s">
        <v>460</v>
      </c>
      <c r="F3" s="304" t="s">
        <v>350</v>
      </c>
      <c r="G3" s="304" t="s">
        <v>459</v>
      </c>
      <c r="H3" s="304" t="s">
        <v>460</v>
      </c>
    </row>
    <row r="4" spans="1:8" ht="32.25" thickBot="1" x14ac:dyDescent="0.3">
      <c r="A4" s="303"/>
      <c r="B4" s="186" t="s">
        <v>444</v>
      </c>
      <c r="C4" s="305"/>
      <c r="D4" s="305"/>
      <c r="E4" s="306"/>
      <c r="F4" s="305"/>
      <c r="G4" s="305"/>
      <c r="H4" s="306"/>
    </row>
    <row r="5" spans="1:8" ht="53.25" customHeight="1" thickBot="1" x14ac:dyDescent="0.3">
      <c r="A5" s="181"/>
      <c r="B5" s="187" t="s">
        <v>461</v>
      </c>
      <c r="C5" s="188">
        <f>C8</f>
        <v>70000</v>
      </c>
      <c r="D5" s="188">
        <f>D8</f>
        <v>0</v>
      </c>
      <c r="E5" s="189">
        <f>D5/C5</f>
        <v>0</v>
      </c>
      <c r="F5" s="188">
        <f>F7</f>
        <v>70000</v>
      </c>
      <c r="G5" s="188">
        <f>G7</f>
        <v>0</v>
      </c>
      <c r="H5" s="189"/>
    </row>
    <row r="6" spans="1:8" ht="16.5" thickBot="1" x14ac:dyDescent="0.3">
      <c r="B6" s="190"/>
    </row>
    <row r="7" spans="1:8" ht="36.75" customHeight="1" thickBot="1" x14ac:dyDescent="0.3">
      <c r="A7" s="191">
        <v>2100</v>
      </c>
      <c r="B7" s="192" t="s">
        <v>462</v>
      </c>
      <c r="C7" s="193">
        <f>C8</f>
        <v>70000</v>
      </c>
      <c r="D7" s="193">
        <f>D8</f>
        <v>0</v>
      </c>
      <c r="E7" s="194">
        <f>D7/C7</f>
        <v>0</v>
      </c>
      <c r="F7" s="193">
        <f>F8</f>
        <v>70000</v>
      </c>
      <c r="G7" s="193">
        <f>G8</f>
        <v>0</v>
      </c>
      <c r="H7" s="194"/>
    </row>
    <row r="8" spans="1:8" ht="51" customHeight="1" thickBot="1" x14ac:dyDescent="0.3">
      <c r="A8" s="195">
        <v>21110</v>
      </c>
      <c r="B8" s="196" t="s">
        <v>463</v>
      </c>
      <c r="C8" s="197">
        <v>70000</v>
      </c>
      <c r="D8" s="197">
        <v>0</v>
      </c>
      <c r="E8" s="198">
        <f>D8/C8</f>
        <v>0</v>
      </c>
      <c r="F8" s="197">
        <v>70000</v>
      </c>
      <c r="G8" s="197">
        <v>0</v>
      </c>
      <c r="H8" s="198"/>
    </row>
    <row r="9" spans="1:8" ht="41.25" customHeight="1" thickBot="1" x14ac:dyDescent="0.3">
      <c r="A9" s="195">
        <v>21120</v>
      </c>
      <c r="B9" s="196" t="s">
        <v>464</v>
      </c>
      <c r="C9" s="197"/>
      <c r="D9" s="197"/>
      <c r="E9" s="199"/>
      <c r="F9" s="197"/>
      <c r="G9" s="197"/>
      <c r="H9" s="199"/>
    </row>
    <row r="10" spans="1:8" ht="49.5" customHeight="1" thickBot="1" x14ac:dyDescent="0.3">
      <c r="A10" s="195">
        <v>21200</v>
      </c>
      <c r="B10" s="196" t="s">
        <v>465</v>
      </c>
      <c r="C10" s="197"/>
      <c r="D10" s="197"/>
      <c r="E10" s="198"/>
      <c r="F10" s="197"/>
      <c r="G10" s="197"/>
      <c r="H10" s="198"/>
    </row>
    <row r="11" spans="1:8" ht="16.5" thickBot="1" x14ac:dyDescent="0.3">
      <c r="B11" s="190"/>
    </row>
    <row r="12" spans="1:8" ht="40.5" customHeight="1" thickBot="1" x14ac:dyDescent="0.3">
      <c r="A12" s="191">
        <v>2200</v>
      </c>
      <c r="B12" s="192" t="s">
        <v>466</v>
      </c>
      <c r="C12" s="200" t="s">
        <v>467</v>
      </c>
      <c r="D12" s="200" t="s">
        <v>468</v>
      </c>
      <c r="E12" s="200" t="s">
        <v>408</v>
      </c>
      <c r="F12" s="200" t="s">
        <v>467</v>
      </c>
      <c r="G12" s="200" t="s">
        <v>468</v>
      </c>
      <c r="H12" s="200"/>
    </row>
    <row r="14" spans="1:8" x14ac:dyDescent="0.25">
      <c r="A14" s="201"/>
    </row>
    <row r="19" spans="1:8" ht="16.5" thickBot="1" x14ac:dyDescent="0.3">
      <c r="A19" s="201" t="s">
        <v>469</v>
      </c>
    </row>
    <row r="20" spans="1:8" ht="85.5" customHeight="1" thickBot="1" x14ac:dyDescent="0.3">
      <c r="A20" s="202" t="s">
        <v>470</v>
      </c>
      <c r="B20" s="202" t="s">
        <v>471</v>
      </c>
      <c r="C20" s="202" t="s">
        <v>472</v>
      </c>
      <c r="D20" s="203" t="s">
        <v>473</v>
      </c>
      <c r="E20" s="204" t="s">
        <v>474</v>
      </c>
      <c r="F20" s="204" t="s">
        <v>475</v>
      </c>
      <c r="G20" s="205"/>
      <c r="H20" s="206"/>
    </row>
    <row r="21" spans="1:8" ht="16.5" thickBot="1" x14ac:dyDescent="0.3">
      <c r="A21" s="207">
        <v>1</v>
      </c>
      <c r="B21" s="207">
        <v>2</v>
      </c>
      <c r="C21" s="207">
        <v>3</v>
      </c>
      <c r="D21" s="207">
        <v>4</v>
      </c>
      <c r="E21" s="207">
        <v>5</v>
      </c>
      <c r="F21" s="207">
        <v>6</v>
      </c>
      <c r="G21" s="205"/>
      <c r="H21" s="205"/>
    </row>
    <row r="22" spans="1:8" ht="50.25" customHeight="1" thickBot="1" x14ac:dyDescent="0.3">
      <c r="A22" s="208" t="s">
        <v>476</v>
      </c>
      <c r="B22" s="209">
        <v>120</v>
      </c>
      <c r="C22" s="209">
        <v>120</v>
      </c>
      <c r="D22" s="210">
        <v>809650.09</v>
      </c>
      <c r="E22" s="211">
        <v>785315.19</v>
      </c>
      <c r="F22" s="212">
        <f>E22/D22</f>
        <v>0.96994392972895238</v>
      </c>
      <c r="G22" s="205"/>
      <c r="H22" s="205"/>
    </row>
    <row r="23" spans="1:8" ht="36.75" customHeight="1" thickBot="1" x14ac:dyDescent="0.3">
      <c r="A23" s="208" t="s">
        <v>477</v>
      </c>
      <c r="B23" s="209">
        <v>208</v>
      </c>
      <c r="C23" s="209">
        <v>176</v>
      </c>
      <c r="D23" s="210">
        <v>503003.95</v>
      </c>
      <c r="E23" s="211">
        <v>459130.33</v>
      </c>
      <c r="F23" s="212">
        <f t="shared" ref="F23:F27" si="0">E23/D23</f>
        <v>0.91277678833337195</v>
      </c>
      <c r="G23" s="205"/>
      <c r="H23" s="205"/>
    </row>
    <row r="24" spans="1:8" ht="36.75" customHeight="1" thickBot="1" x14ac:dyDescent="0.3">
      <c r="A24" s="208" t="s">
        <v>478</v>
      </c>
      <c r="B24" s="209">
        <v>82</v>
      </c>
      <c r="C24" s="209">
        <v>63</v>
      </c>
      <c r="D24" s="210">
        <v>194652.95</v>
      </c>
      <c r="E24" s="211">
        <v>174737.81</v>
      </c>
      <c r="F24" s="212">
        <f t="shared" si="0"/>
        <v>0.89768898955808263</v>
      </c>
      <c r="G24" s="205"/>
      <c r="H24" s="205"/>
    </row>
    <row r="25" spans="1:8" ht="36.75" customHeight="1" thickBot="1" x14ac:dyDescent="0.3">
      <c r="A25" s="208" t="s">
        <v>479</v>
      </c>
      <c r="B25" s="209">
        <v>5</v>
      </c>
      <c r="C25" s="209"/>
      <c r="D25" s="213"/>
      <c r="E25" s="211"/>
      <c r="F25" s="214"/>
      <c r="G25" s="205"/>
      <c r="H25" s="205"/>
    </row>
    <row r="26" spans="1:8" ht="36.75" customHeight="1" thickBot="1" x14ac:dyDescent="0.3">
      <c r="A26" s="208" t="s">
        <v>480</v>
      </c>
      <c r="B26" s="209">
        <v>8</v>
      </c>
      <c r="C26" s="209"/>
      <c r="D26" s="213"/>
      <c r="E26" s="211"/>
      <c r="F26" s="214"/>
      <c r="G26" s="205"/>
      <c r="H26" s="205"/>
    </row>
    <row r="27" spans="1:8" ht="36.75" customHeight="1" thickBot="1" x14ac:dyDescent="0.3">
      <c r="A27" s="208" t="s">
        <v>357</v>
      </c>
      <c r="B27" s="209">
        <f>SUM(B22:B25)</f>
        <v>415</v>
      </c>
      <c r="C27" s="209">
        <f>SUM(C22:C25)</f>
        <v>359</v>
      </c>
      <c r="D27" s="210">
        <f>SUM(D22:D25)</f>
        <v>1507306.99</v>
      </c>
      <c r="E27" s="211">
        <f>SUM(E22:E25)</f>
        <v>1419183.33</v>
      </c>
      <c r="F27" s="212">
        <f t="shared" si="0"/>
        <v>0.94153569207557386</v>
      </c>
      <c r="G27" s="205"/>
      <c r="H27" s="205"/>
    </row>
    <row r="30" spans="1:8" x14ac:dyDescent="0.25">
      <c r="A30" s="215"/>
      <c r="B30" s="215"/>
      <c r="C30" s="215"/>
    </row>
    <row r="32" spans="1:8" x14ac:dyDescent="0.25">
      <c r="B32" s="216"/>
      <c r="C32" s="217"/>
      <c r="D32" s="218"/>
      <c r="E32" s="217"/>
      <c r="F32" s="217"/>
      <c r="G32" s="219"/>
    </row>
    <row r="33" spans="2:7" x14ac:dyDescent="0.25">
      <c r="B33" s="216"/>
      <c r="C33" s="217"/>
      <c r="D33" s="218"/>
      <c r="E33" s="217"/>
      <c r="F33" s="217"/>
      <c r="G33" s="219"/>
    </row>
    <row r="34" spans="2:7" x14ac:dyDescent="0.25">
      <c r="B34" s="216"/>
      <c r="C34" s="217"/>
      <c r="D34" s="218"/>
      <c r="E34" s="217"/>
      <c r="F34" s="217"/>
      <c r="G34" s="219"/>
    </row>
    <row r="35" spans="2:7" x14ac:dyDescent="0.25">
      <c r="B35" s="216"/>
      <c r="C35" s="218"/>
      <c r="D35" s="218"/>
      <c r="E35" s="220"/>
      <c r="F35" s="220"/>
      <c r="G35" s="219"/>
    </row>
    <row r="36" spans="2:7" x14ac:dyDescent="0.25">
      <c r="B36" s="216"/>
      <c r="C36" s="218"/>
      <c r="D36" s="218"/>
      <c r="E36" s="220"/>
      <c r="F36" s="217"/>
      <c r="G36" s="219"/>
    </row>
    <row r="37" spans="2:7" x14ac:dyDescent="0.25">
      <c r="B37" s="216"/>
      <c r="C37" s="220"/>
      <c r="D37" s="218"/>
      <c r="E37" s="218"/>
      <c r="F37" s="218"/>
      <c r="G37" s="219"/>
    </row>
    <row r="38" spans="2:7" x14ac:dyDescent="0.25">
      <c r="B38" s="221"/>
      <c r="C38" s="220"/>
      <c r="D38" s="218"/>
      <c r="E38" s="217"/>
      <c r="F38" s="217"/>
      <c r="G38" s="219"/>
    </row>
    <row r="39" spans="2:7" x14ac:dyDescent="0.25">
      <c r="B39" s="221"/>
      <c r="C39" s="222"/>
      <c r="D39" s="222"/>
      <c r="E39" s="222"/>
      <c r="F39" s="222"/>
      <c r="G39" s="219"/>
    </row>
    <row r="40" spans="2:7" x14ac:dyDescent="0.25">
      <c r="B40" s="216"/>
      <c r="C40" s="218"/>
      <c r="D40" s="307"/>
      <c r="E40" s="308"/>
      <c r="F40" s="308"/>
      <c r="G40" s="219"/>
    </row>
    <row r="41" spans="2:7" x14ac:dyDescent="0.25">
      <c r="B41" s="216"/>
      <c r="C41" s="218"/>
      <c r="D41" s="307"/>
      <c r="E41" s="308"/>
      <c r="F41" s="308"/>
      <c r="G41" s="219"/>
    </row>
    <row r="42" spans="2:7" x14ac:dyDescent="0.25">
      <c r="B42" s="223"/>
      <c r="C42" s="224"/>
      <c r="D42" s="224"/>
      <c r="E42" s="224"/>
      <c r="F42" s="224"/>
      <c r="G42" s="219"/>
    </row>
    <row r="43" spans="2:7" x14ac:dyDescent="0.25">
      <c r="B43" s="223"/>
      <c r="C43" s="224"/>
      <c r="D43" s="224"/>
      <c r="E43" s="224"/>
      <c r="F43" s="225"/>
      <c r="G43" s="219"/>
    </row>
    <row r="44" spans="2:7" x14ac:dyDescent="0.25">
      <c r="B44" s="219"/>
      <c r="C44" s="219"/>
      <c r="D44" s="219"/>
      <c r="E44" s="219"/>
      <c r="F44" s="219"/>
      <c r="G44" s="219"/>
    </row>
    <row r="45" spans="2:7" x14ac:dyDescent="0.25">
      <c r="B45" s="219"/>
      <c r="C45" s="219"/>
      <c r="D45" s="219"/>
      <c r="E45" s="219"/>
      <c r="F45" s="219"/>
      <c r="G45" s="219"/>
    </row>
    <row r="48" spans="2:7" x14ac:dyDescent="0.25">
      <c r="D48" s="226"/>
    </row>
    <row r="49" spans="3:3" x14ac:dyDescent="0.25">
      <c r="C49" s="226"/>
    </row>
  </sheetData>
  <mergeCells count="11">
    <mergeCell ref="G3:G4"/>
    <mergeCell ref="H3:H4"/>
    <mergeCell ref="D40:D41"/>
    <mergeCell ref="E40:E41"/>
    <mergeCell ref="F40:F41"/>
    <mergeCell ref="B1:F1"/>
    <mergeCell ref="A3:A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8"/>
  <sheetViews>
    <sheetView view="pageBreakPreview" zoomScale="60" zoomScaleNormal="100" workbookViewId="0">
      <selection activeCell="C6" sqref="C6"/>
    </sheetView>
  </sheetViews>
  <sheetFormatPr defaultColWidth="8.85546875" defaultRowHeight="18.75" x14ac:dyDescent="0.3"/>
  <cols>
    <col min="1" max="1" width="8.85546875" style="1"/>
    <col min="2" max="2" width="4.5703125" style="1" bestFit="1" customWidth="1"/>
    <col min="3" max="3" width="136.42578125" style="1" bestFit="1" customWidth="1"/>
    <col min="4" max="4" width="19.28515625" style="1" bestFit="1" customWidth="1"/>
    <col min="5" max="5" width="17.85546875" style="1" bestFit="1" customWidth="1"/>
    <col min="6" max="6" width="62.140625" style="1" bestFit="1" customWidth="1"/>
    <col min="7" max="16384" width="8.85546875" style="1"/>
  </cols>
  <sheetData>
    <row r="2" spans="2:6" ht="21" x14ac:dyDescent="0.35">
      <c r="B2" s="309" t="s">
        <v>0</v>
      </c>
      <c r="C2" s="309"/>
      <c r="D2" s="309"/>
      <c r="E2" s="309"/>
      <c r="F2" s="309"/>
    </row>
    <row r="3" spans="2:6" ht="21" x14ac:dyDescent="0.35">
      <c r="B3" s="309" t="s">
        <v>1</v>
      </c>
      <c r="C3" s="309"/>
      <c r="D3" s="309"/>
      <c r="E3" s="309"/>
      <c r="F3" s="309"/>
    </row>
    <row r="4" spans="2:6" ht="21" x14ac:dyDescent="0.35">
      <c r="B4" s="2"/>
      <c r="C4" s="2"/>
      <c r="D4" s="2"/>
      <c r="E4" s="2"/>
      <c r="F4" s="2"/>
    </row>
    <row r="5" spans="2:6" ht="21" x14ac:dyDescent="0.35">
      <c r="B5" s="310" t="s">
        <v>2</v>
      </c>
      <c r="C5" s="310"/>
      <c r="D5" s="310"/>
      <c r="E5" s="310"/>
      <c r="F5" s="310"/>
    </row>
    <row r="6" spans="2:6" ht="21" x14ac:dyDescent="0.35">
      <c r="B6" s="2"/>
      <c r="C6" s="2"/>
      <c r="D6" s="2"/>
      <c r="E6" s="2"/>
      <c r="F6" s="2"/>
    </row>
    <row r="7" spans="2:6" ht="21" x14ac:dyDescent="0.35">
      <c r="B7" s="311" t="s">
        <v>3</v>
      </c>
      <c r="C7" s="311"/>
      <c r="D7" s="311"/>
      <c r="E7" s="311"/>
      <c r="F7" s="311"/>
    </row>
    <row r="8" spans="2:6" ht="21" x14ac:dyDescent="0.3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</row>
    <row r="9" spans="2:6" ht="21" x14ac:dyDescent="0.35">
      <c r="B9" s="4">
        <v>1</v>
      </c>
      <c r="C9" s="4" t="s">
        <v>9</v>
      </c>
      <c r="D9" s="4">
        <v>272290.18</v>
      </c>
      <c r="E9" s="4" t="s">
        <v>10</v>
      </c>
      <c r="F9" s="4" t="s">
        <v>11</v>
      </c>
    </row>
    <row r="10" spans="2:6" ht="21" x14ac:dyDescent="0.35">
      <c r="B10" s="4">
        <v>2</v>
      </c>
      <c r="C10" s="4" t="s">
        <v>12</v>
      </c>
      <c r="D10" s="4">
        <v>285491.12</v>
      </c>
      <c r="E10" s="4" t="s">
        <v>13</v>
      </c>
      <c r="F10" s="4" t="s">
        <v>11</v>
      </c>
    </row>
    <row r="11" spans="2:6" ht="21" x14ac:dyDescent="0.35">
      <c r="B11" s="4">
        <v>3</v>
      </c>
      <c r="C11" s="4" t="s">
        <v>14</v>
      </c>
      <c r="D11" s="4">
        <v>227533.89</v>
      </c>
      <c r="E11" s="4" t="s">
        <v>15</v>
      </c>
      <c r="F11" s="4" t="s">
        <v>11</v>
      </c>
    </row>
    <row r="12" spans="2:6" ht="21" x14ac:dyDescent="0.35">
      <c r="B12" s="312" t="s">
        <v>291</v>
      </c>
      <c r="C12" s="312"/>
      <c r="D12" s="5">
        <v>785315.19</v>
      </c>
      <c r="E12" s="312"/>
      <c r="F12" s="312"/>
    </row>
    <row r="13" spans="2:6" ht="21" x14ac:dyDescent="0.35">
      <c r="B13" s="2"/>
      <c r="C13" s="2"/>
      <c r="D13" s="2"/>
      <c r="E13" s="2"/>
      <c r="F13" s="2"/>
    </row>
    <row r="14" spans="2:6" ht="21" x14ac:dyDescent="0.35">
      <c r="B14" s="311" t="s">
        <v>16</v>
      </c>
      <c r="C14" s="311"/>
      <c r="D14" s="311"/>
      <c r="E14" s="311"/>
      <c r="F14" s="311"/>
    </row>
    <row r="15" spans="2:6" ht="21" x14ac:dyDescent="0.35"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2:6" ht="21" x14ac:dyDescent="0.35">
      <c r="B16" s="4">
        <v>1</v>
      </c>
      <c r="C16" s="4" t="s">
        <v>17</v>
      </c>
      <c r="D16" s="4">
        <v>7650.48</v>
      </c>
      <c r="E16" s="4" t="s">
        <v>18</v>
      </c>
      <c r="F16" s="4" t="s">
        <v>19</v>
      </c>
    </row>
    <row r="17" spans="2:6" ht="21" x14ac:dyDescent="0.35">
      <c r="B17" s="4">
        <v>2</v>
      </c>
      <c r="C17" s="4" t="s">
        <v>17</v>
      </c>
      <c r="D17" s="4">
        <v>815.98</v>
      </c>
      <c r="E17" s="4" t="s">
        <v>18</v>
      </c>
      <c r="F17" s="4" t="s">
        <v>19</v>
      </c>
    </row>
    <row r="18" spans="2:6" ht="21" x14ac:dyDescent="0.35">
      <c r="B18" s="4">
        <v>3</v>
      </c>
      <c r="C18" s="4" t="s">
        <v>17</v>
      </c>
      <c r="D18" s="4">
        <v>329.2</v>
      </c>
      <c r="E18" s="4" t="s">
        <v>18</v>
      </c>
      <c r="F18" s="4" t="s">
        <v>19</v>
      </c>
    </row>
    <row r="19" spans="2:6" ht="21" x14ac:dyDescent="0.35">
      <c r="B19" s="4">
        <v>4</v>
      </c>
      <c r="C19" s="4" t="s">
        <v>17</v>
      </c>
      <c r="D19" s="4">
        <v>4017.72</v>
      </c>
      <c r="E19" s="4" t="s">
        <v>21</v>
      </c>
      <c r="F19" s="4" t="s">
        <v>19</v>
      </c>
    </row>
    <row r="20" spans="2:6" ht="21" x14ac:dyDescent="0.35">
      <c r="B20" s="4">
        <v>5</v>
      </c>
      <c r="C20" s="4" t="s">
        <v>17</v>
      </c>
      <c r="D20" s="4">
        <v>641.71</v>
      </c>
      <c r="E20" s="4" t="s">
        <v>23</v>
      </c>
      <c r="F20" s="4" t="s">
        <v>24</v>
      </c>
    </row>
    <row r="21" spans="2:6" ht="21" x14ac:dyDescent="0.35">
      <c r="B21" s="4">
        <v>6</v>
      </c>
      <c r="C21" s="4" t="s">
        <v>17</v>
      </c>
      <c r="D21" s="4">
        <v>4910.8100000000004</v>
      </c>
      <c r="E21" s="4" t="s">
        <v>25</v>
      </c>
      <c r="F21" s="4" t="s">
        <v>19</v>
      </c>
    </row>
    <row r="22" spans="2:6" ht="21" x14ac:dyDescent="0.35">
      <c r="B22" s="312" t="s">
        <v>291</v>
      </c>
      <c r="C22" s="312"/>
      <c r="D22" s="5">
        <v>18365.900000000001</v>
      </c>
      <c r="E22" s="312"/>
      <c r="F22" s="312"/>
    </row>
    <row r="23" spans="2:6" ht="21" x14ac:dyDescent="0.35">
      <c r="B23" s="2"/>
      <c r="C23" s="2"/>
      <c r="D23" s="2"/>
      <c r="E23" s="2"/>
      <c r="F23" s="2"/>
    </row>
    <row r="24" spans="2:6" ht="21" x14ac:dyDescent="0.35">
      <c r="B24" s="311" t="s">
        <v>26</v>
      </c>
      <c r="C24" s="311"/>
      <c r="D24" s="311"/>
      <c r="E24" s="311"/>
      <c r="F24" s="311"/>
    </row>
    <row r="25" spans="2:6" ht="21" x14ac:dyDescent="0.35">
      <c r="B25" s="3" t="s">
        <v>4</v>
      </c>
      <c r="C25" s="3" t="s">
        <v>5</v>
      </c>
      <c r="D25" s="3" t="s">
        <v>6</v>
      </c>
      <c r="E25" s="3" t="s">
        <v>7</v>
      </c>
      <c r="F25" s="3" t="s">
        <v>8</v>
      </c>
    </row>
    <row r="26" spans="2:6" ht="21" x14ac:dyDescent="0.35">
      <c r="B26" s="4">
        <v>1</v>
      </c>
      <c r="C26" s="4" t="s">
        <v>27</v>
      </c>
      <c r="D26" s="4">
        <v>98.9</v>
      </c>
      <c r="E26" s="4" t="s">
        <v>28</v>
      </c>
      <c r="F26" s="4" t="s">
        <v>29</v>
      </c>
    </row>
    <row r="27" spans="2:6" ht="21" x14ac:dyDescent="0.35">
      <c r="B27" s="4">
        <v>2</v>
      </c>
      <c r="C27" s="4" t="s">
        <v>30</v>
      </c>
      <c r="D27" s="4">
        <v>117</v>
      </c>
      <c r="E27" s="4" t="s">
        <v>18</v>
      </c>
      <c r="F27" s="4" t="s">
        <v>31</v>
      </c>
    </row>
    <row r="28" spans="2:6" ht="21" x14ac:dyDescent="0.35">
      <c r="B28" s="4">
        <v>3</v>
      </c>
      <c r="C28" s="4" t="s">
        <v>32</v>
      </c>
      <c r="D28" s="4">
        <v>266.39999999999998</v>
      </c>
      <c r="E28" s="4" t="s">
        <v>18</v>
      </c>
      <c r="F28" s="4" t="s">
        <v>33</v>
      </c>
    </row>
    <row r="29" spans="2:6" ht="21" x14ac:dyDescent="0.35">
      <c r="B29" s="4">
        <v>4</v>
      </c>
      <c r="C29" s="4" t="s">
        <v>34</v>
      </c>
      <c r="D29" s="4">
        <v>423</v>
      </c>
      <c r="E29" s="4" t="s">
        <v>10</v>
      </c>
      <c r="F29" s="4" t="s">
        <v>35</v>
      </c>
    </row>
    <row r="30" spans="2:6" ht="21" x14ac:dyDescent="0.35">
      <c r="B30" s="4">
        <v>5</v>
      </c>
      <c r="C30" s="4" t="s">
        <v>36</v>
      </c>
      <c r="D30" s="4">
        <v>371.8</v>
      </c>
      <c r="E30" s="4" t="s">
        <v>10</v>
      </c>
      <c r="F30" s="4" t="s">
        <v>37</v>
      </c>
    </row>
    <row r="31" spans="2:6" ht="21" x14ac:dyDescent="0.35">
      <c r="B31" s="4">
        <v>6</v>
      </c>
      <c r="C31" s="4" t="s">
        <v>38</v>
      </c>
      <c r="D31" s="4">
        <v>462.76</v>
      </c>
      <c r="E31" s="4" t="s">
        <v>39</v>
      </c>
      <c r="F31" s="4" t="s">
        <v>40</v>
      </c>
    </row>
    <row r="32" spans="2:6" ht="21" x14ac:dyDescent="0.35">
      <c r="B32" s="4">
        <v>7</v>
      </c>
      <c r="C32" s="4" t="s">
        <v>41</v>
      </c>
      <c r="D32" s="4">
        <v>553.75</v>
      </c>
      <c r="E32" s="4" t="s">
        <v>42</v>
      </c>
      <c r="F32" s="4" t="s">
        <v>43</v>
      </c>
    </row>
    <row r="33" spans="2:6" ht="21" x14ac:dyDescent="0.35">
      <c r="B33" s="4">
        <v>8</v>
      </c>
      <c r="C33" s="4" t="s">
        <v>44</v>
      </c>
      <c r="D33" s="4">
        <v>693</v>
      </c>
      <c r="E33" s="4" t="s">
        <v>45</v>
      </c>
      <c r="F33" s="4" t="s">
        <v>46</v>
      </c>
    </row>
    <row r="34" spans="2:6" ht="21" x14ac:dyDescent="0.35">
      <c r="B34" s="4">
        <v>9</v>
      </c>
      <c r="C34" s="4" t="s">
        <v>38</v>
      </c>
      <c r="D34" s="4">
        <v>189.87</v>
      </c>
      <c r="E34" s="4" t="s">
        <v>45</v>
      </c>
      <c r="F34" s="4" t="s">
        <v>47</v>
      </c>
    </row>
    <row r="35" spans="2:6" ht="21" x14ac:dyDescent="0.35">
      <c r="B35" s="4">
        <v>10</v>
      </c>
      <c r="C35" s="4" t="s">
        <v>48</v>
      </c>
      <c r="D35" s="4">
        <v>288</v>
      </c>
      <c r="E35" s="4" t="s">
        <v>45</v>
      </c>
      <c r="F35" s="4" t="s">
        <v>49</v>
      </c>
    </row>
    <row r="36" spans="2:6" ht="21" x14ac:dyDescent="0.35">
      <c r="B36" s="4">
        <v>11</v>
      </c>
      <c r="C36" s="4" t="s">
        <v>44</v>
      </c>
      <c r="D36" s="4">
        <v>693</v>
      </c>
      <c r="E36" s="4" t="s">
        <v>45</v>
      </c>
      <c r="F36" s="4" t="s">
        <v>50</v>
      </c>
    </row>
    <row r="37" spans="2:6" ht="21" x14ac:dyDescent="0.35">
      <c r="B37" s="4">
        <v>12</v>
      </c>
      <c r="C37" s="4" t="s">
        <v>44</v>
      </c>
      <c r="D37" s="4">
        <v>693</v>
      </c>
      <c r="E37" s="4" t="s">
        <v>45</v>
      </c>
      <c r="F37" s="4" t="s">
        <v>37</v>
      </c>
    </row>
    <row r="38" spans="2:6" ht="21" x14ac:dyDescent="0.35">
      <c r="B38" s="4">
        <v>13</v>
      </c>
      <c r="C38" s="4" t="s">
        <v>44</v>
      </c>
      <c r="D38" s="4">
        <v>577.5</v>
      </c>
      <c r="E38" s="4" t="s">
        <v>45</v>
      </c>
      <c r="F38" s="4" t="s">
        <v>50</v>
      </c>
    </row>
    <row r="39" spans="2:6" ht="21" x14ac:dyDescent="0.35">
      <c r="B39" s="4">
        <v>14</v>
      </c>
      <c r="C39" s="4" t="s">
        <v>51</v>
      </c>
      <c r="D39" s="4">
        <v>412.8</v>
      </c>
      <c r="E39" s="4" t="s">
        <v>52</v>
      </c>
      <c r="F39" s="4" t="s">
        <v>53</v>
      </c>
    </row>
    <row r="40" spans="2:6" ht="21" x14ac:dyDescent="0.35">
      <c r="B40" s="4">
        <v>15</v>
      </c>
      <c r="C40" s="4" t="s">
        <v>38</v>
      </c>
      <c r="D40" s="4">
        <v>553.72</v>
      </c>
      <c r="E40" s="4" t="s">
        <v>21</v>
      </c>
      <c r="F40" s="4" t="s">
        <v>54</v>
      </c>
    </row>
    <row r="41" spans="2:6" ht="21" x14ac:dyDescent="0.35">
      <c r="B41" s="4">
        <v>16</v>
      </c>
      <c r="C41" s="4" t="s">
        <v>44</v>
      </c>
      <c r="D41" s="4">
        <v>462</v>
      </c>
      <c r="E41" s="4" t="s">
        <v>55</v>
      </c>
      <c r="F41" s="4" t="s">
        <v>56</v>
      </c>
    </row>
    <row r="42" spans="2:6" ht="21" x14ac:dyDescent="0.35">
      <c r="B42" s="4">
        <v>17</v>
      </c>
      <c r="C42" s="4" t="s">
        <v>44</v>
      </c>
      <c r="D42" s="4">
        <v>577.5</v>
      </c>
      <c r="E42" s="4" t="s">
        <v>57</v>
      </c>
      <c r="F42" s="4" t="s">
        <v>58</v>
      </c>
    </row>
    <row r="43" spans="2:6" ht="21" x14ac:dyDescent="0.35">
      <c r="B43" s="4">
        <v>18</v>
      </c>
      <c r="C43" s="4" t="s">
        <v>44</v>
      </c>
      <c r="D43" s="4">
        <v>693</v>
      </c>
      <c r="E43" s="4" t="s">
        <v>57</v>
      </c>
      <c r="F43" s="4" t="s">
        <v>59</v>
      </c>
    </row>
    <row r="44" spans="2:6" ht="21" x14ac:dyDescent="0.35">
      <c r="B44" s="4">
        <v>19</v>
      </c>
      <c r="C44" s="4" t="s">
        <v>60</v>
      </c>
      <c r="D44" s="4">
        <v>160.19999999999999</v>
      </c>
      <c r="E44" s="4" t="s">
        <v>61</v>
      </c>
      <c r="F44" s="4" t="s">
        <v>62</v>
      </c>
    </row>
    <row r="45" spans="2:6" ht="21" x14ac:dyDescent="0.35">
      <c r="B45" s="4">
        <v>20</v>
      </c>
      <c r="C45" s="4" t="s">
        <v>51</v>
      </c>
      <c r="D45" s="4">
        <v>412.8</v>
      </c>
      <c r="E45" s="4" t="s">
        <v>61</v>
      </c>
      <c r="F45" s="4" t="s">
        <v>63</v>
      </c>
    </row>
    <row r="46" spans="2:6" ht="21" x14ac:dyDescent="0.35">
      <c r="B46" s="4">
        <v>21</v>
      </c>
      <c r="C46" s="4" t="s">
        <v>30</v>
      </c>
      <c r="D46" s="4">
        <v>117</v>
      </c>
      <c r="E46" s="4" t="s">
        <v>64</v>
      </c>
      <c r="F46" s="4" t="s">
        <v>49</v>
      </c>
    </row>
    <row r="47" spans="2:6" ht="21" x14ac:dyDescent="0.35">
      <c r="B47" s="4">
        <v>22</v>
      </c>
      <c r="C47" s="4" t="s">
        <v>65</v>
      </c>
      <c r="D47" s="4">
        <v>412.8</v>
      </c>
      <c r="E47" s="4" t="s">
        <v>66</v>
      </c>
      <c r="F47" s="4" t="s">
        <v>67</v>
      </c>
    </row>
    <row r="48" spans="2:6" ht="21" x14ac:dyDescent="0.35">
      <c r="B48" s="4">
        <v>23</v>
      </c>
      <c r="C48" s="4" t="s">
        <v>51</v>
      </c>
      <c r="D48" s="4">
        <v>412.8</v>
      </c>
      <c r="E48" s="4" t="s">
        <v>66</v>
      </c>
      <c r="F48" s="4" t="s">
        <v>68</v>
      </c>
    </row>
    <row r="49" spans="2:6" ht="21" x14ac:dyDescent="0.35">
      <c r="B49" s="4">
        <v>24</v>
      </c>
      <c r="C49" s="4" t="s">
        <v>69</v>
      </c>
      <c r="D49" s="4">
        <v>412.8</v>
      </c>
      <c r="E49" s="4" t="s">
        <v>66</v>
      </c>
      <c r="F49" s="4" t="s">
        <v>70</v>
      </c>
    </row>
    <row r="50" spans="2:6" ht="21" x14ac:dyDescent="0.35">
      <c r="B50" s="4">
        <v>25</v>
      </c>
      <c r="C50" s="4" t="s">
        <v>30</v>
      </c>
      <c r="D50" s="4">
        <v>78</v>
      </c>
      <c r="E50" s="4" t="s">
        <v>71</v>
      </c>
      <c r="F50" s="4" t="s">
        <v>72</v>
      </c>
    </row>
    <row r="51" spans="2:6" ht="21" x14ac:dyDescent="0.35">
      <c r="B51" s="4">
        <v>26</v>
      </c>
      <c r="C51" s="4" t="s">
        <v>30</v>
      </c>
      <c r="D51" s="4">
        <v>117</v>
      </c>
      <c r="E51" s="4" t="s">
        <v>71</v>
      </c>
      <c r="F51" s="4" t="s">
        <v>72</v>
      </c>
    </row>
    <row r="52" spans="2:6" ht="21" x14ac:dyDescent="0.35">
      <c r="B52" s="4">
        <v>27</v>
      </c>
      <c r="C52" s="4" t="s">
        <v>30</v>
      </c>
      <c r="D52" s="4">
        <v>117</v>
      </c>
      <c r="E52" s="4" t="s">
        <v>71</v>
      </c>
      <c r="F52" s="4" t="s">
        <v>35</v>
      </c>
    </row>
    <row r="53" spans="2:6" ht="21" x14ac:dyDescent="0.35">
      <c r="B53" s="4">
        <v>28</v>
      </c>
      <c r="C53" s="4" t="s">
        <v>30</v>
      </c>
      <c r="D53" s="4">
        <v>78</v>
      </c>
      <c r="E53" s="4" t="s">
        <v>71</v>
      </c>
      <c r="F53" s="4" t="s">
        <v>49</v>
      </c>
    </row>
    <row r="54" spans="2:6" ht="21" x14ac:dyDescent="0.35">
      <c r="B54" s="4">
        <v>29</v>
      </c>
      <c r="C54" s="4" t="s">
        <v>38</v>
      </c>
      <c r="D54" s="4">
        <v>371.8</v>
      </c>
      <c r="E54" s="4" t="s">
        <v>73</v>
      </c>
      <c r="F54" s="4" t="s">
        <v>49</v>
      </c>
    </row>
    <row r="55" spans="2:6" ht="21" x14ac:dyDescent="0.35">
      <c r="B55" s="4">
        <v>30</v>
      </c>
      <c r="C55" s="4" t="s">
        <v>30</v>
      </c>
      <c r="D55" s="4">
        <v>39</v>
      </c>
      <c r="E55" s="4" t="s">
        <v>74</v>
      </c>
      <c r="F55" s="4" t="s">
        <v>75</v>
      </c>
    </row>
    <row r="56" spans="2:6" ht="21" x14ac:dyDescent="0.35">
      <c r="B56" s="4">
        <v>31</v>
      </c>
      <c r="C56" s="4" t="s">
        <v>38</v>
      </c>
      <c r="D56" s="4">
        <v>371.8</v>
      </c>
      <c r="E56" s="4" t="s">
        <v>74</v>
      </c>
      <c r="F56" s="4" t="s">
        <v>76</v>
      </c>
    </row>
    <row r="57" spans="2:6" ht="21" x14ac:dyDescent="0.35">
      <c r="B57" s="4">
        <v>32</v>
      </c>
      <c r="C57" s="4" t="s">
        <v>38</v>
      </c>
      <c r="D57" s="4">
        <v>189.87</v>
      </c>
      <c r="E57" s="4" t="s">
        <v>74</v>
      </c>
      <c r="F57" s="4" t="s">
        <v>47</v>
      </c>
    </row>
    <row r="58" spans="2:6" ht="21" x14ac:dyDescent="0.35">
      <c r="B58" s="4">
        <v>33</v>
      </c>
      <c r="C58" s="4" t="s">
        <v>30</v>
      </c>
      <c r="D58" s="4">
        <v>78</v>
      </c>
      <c r="E58" s="4" t="s">
        <v>74</v>
      </c>
      <c r="F58" s="4" t="s">
        <v>77</v>
      </c>
    </row>
    <row r="59" spans="2:6" ht="21" x14ac:dyDescent="0.35">
      <c r="B59" s="4">
        <v>34</v>
      </c>
      <c r="C59" s="4" t="s">
        <v>30</v>
      </c>
      <c r="D59" s="4">
        <v>78</v>
      </c>
      <c r="E59" s="4" t="s">
        <v>78</v>
      </c>
      <c r="F59" s="4" t="s">
        <v>79</v>
      </c>
    </row>
    <row r="60" spans="2:6" ht="21" x14ac:dyDescent="0.35">
      <c r="B60" s="4">
        <v>35</v>
      </c>
      <c r="C60" s="4" t="s">
        <v>30</v>
      </c>
      <c r="D60" s="4">
        <v>39</v>
      </c>
      <c r="E60" s="4" t="s">
        <v>78</v>
      </c>
      <c r="F60" s="4" t="s">
        <v>80</v>
      </c>
    </row>
    <row r="61" spans="2:6" ht="21" x14ac:dyDescent="0.35">
      <c r="B61" s="4">
        <v>36</v>
      </c>
      <c r="C61" s="4" t="s">
        <v>30</v>
      </c>
      <c r="D61" s="4">
        <v>39</v>
      </c>
      <c r="E61" s="4" t="s">
        <v>81</v>
      </c>
      <c r="F61" s="4" t="s">
        <v>82</v>
      </c>
    </row>
    <row r="62" spans="2:6" ht="21" x14ac:dyDescent="0.35">
      <c r="B62" s="4">
        <v>37</v>
      </c>
      <c r="C62" s="4" t="s">
        <v>38</v>
      </c>
      <c r="D62" s="4">
        <v>371.8</v>
      </c>
      <c r="E62" s="4" t="s">
        <v>25</v>
      </c>
      <c r="F62" s="4" t="s">
        <v>35</v>
      </c>
    </row>
    <row r="63" spans="2:6" ht="21" x14ac:dyDescent="0.35">
      <c r="B63" s="4">
        <v>38</v>
      </c>
      <c r="C63" s="4" t="s">
        <v>38</v>
      </c>
      <c r="D63" s="4">
        <v>371.8</v>
      </c>
      <c r="E63" s="4" t="s">
        <v>25</v>
      </c>
      <c r="F63" s="4" t="s">
        <v>53</v>
      </c>
    </row>
    <row r="64" spans="2:6" ht="21" x14ac:dyDescent="0.35">
      <c r="B64" s="4">
        <v>39</v>
      </c>
      <c r="C64" s="4" t="s">
        <v>30</v>
      </c>
      <c r="D64" s="4">
        <v>78</v>
      </c>
      <c r="E64" s="4" t="s">
        <v>25</v>
      </c>
      <c r="F64" s="4" t="s">
        <v>83</v>
      </c>
    </row>
    <row r="65" spans="2:6" ht="21" x14ac:dyDescent="0.35">
      <c r="B65" s="4">
        <v>40</v>
      </c>
      <c r="C65" s="4" t="s">
        <v>38</v>
      </c>
      <c r="D65" s="4">
        <v>371.8</v>
      </c>
      <c r="E65" s="4" t="s">
        <v>25</v>
      </c>
      <c r="F65" s="4" t="s">
        <v>84</v>
      </c>
    </row>
    <row r="66" spans="2:6" ht="21" x14ac:dyDescent="0.35">
      <c r="B66" s="4">
        <v>41</v>
      </c>
      <c r="C66" s="4" t="s">
        <v>38</v>
      </c>
      <c r="D66" s="4">
        <v>371.8</v>
      </c>
      <c r="E66" s="4" t="s">
        <v>25</v>
      </c>
      <c r="F66" s="4" t="s">
        <v>85</v>
      </c>
    </row>
    <row r="67" spans="2:6" ht="21" x14ac:dyDescent="0.35">
      <c r="B67" s="4">
        <v>42</v>
      </c>
      <c r="C67" s="4" t="s">
        <v>38</v>
      </c>
      <c r="D67" s="4">
        <v>371.8</v>
      </c>
      <c r="E67" s="4" t="s">
        <v>25</v>
      </c>
      <c r="F67" s="4" t="s">
        <v>33</v>
      </c>
    </row>
    <row r="68" spans="2:6" ht="21" x14ac:dyDescent="0.35">
      <c r="B68" s="4">
        <v>43</v>
      </c>
      <c r="C68" s="4" t="s">
        <v>44</v>
      </c>
      <c r="D68" s="4">
        <v>462</v>
      </c>
      <c r="E68" s="4" t="s">
        <v>86</v>
      </c>
      <c r="F68" s="4" t="s">
        <v>37</v>
      </c>
    </row>
    <row r="69" spans="2:6" ht="21" x14ac:dyDescent="0.35">
      <c r="B69" s="312" t="s">
        <v>291</v>
      </c>
      <c r="C69" s="312"/>
      <c r="D69" s="5">
        <v>14050.87</v>
      </c>
      <c r="E69" s="312"/>
      <c r="F69" s="312"/>
    </row>
    <row r="70" spans="2:6" ht="21" x14ac:dyDescent="0.35">
      <c r="B70" s="2"/>
      <c r="C70" s="2"/>
      <c r="D70" s="2"/>
      <c r="E70" s="2"/>
      <c r="F70" s="2"/>
    </row>
    <row r="71" spans="2:6" ht="21" x14ac:dyDescent="0.35">
      <c r="B71" s="311" t="s">
        <v>87</v>
      </c>
      <c r="C71" s="311"/>
      <c r="D71" s="311"/>
      <c r="E71" s="311"/>
      <c r="F71" s="311"/>
    </row>
    <row r="72" spans="2:6" ht="21" x14ac:dyDescent="0.35">
      <c r="B72" s="3" t="s">
        <v>4</v>
      </c>
      <c r="C72" s="3" t="s">
        <v>5</v>
      </c>
      <c r="D72" s="3" t="s">
        <v>6</v>
      </c>
      <c r="E72" s="3" t="s">
        <v>7</v>
      </c>
      <c r="F72" s="3" t="s">
        <v>8</v>
      </c>
    </row>
    <row r="73" spans="2:6" ht="21" x14ac:dyDescent="0.35">
      <c r="B73" s="4">
        <v>1</v>
      </c>
      <c r="C73" s="4" t="s">
        <v>88</v>
      </c>
      <c r="D73" s="4">
        <v>211.88</v>
      </c>
      <c r="E73" s="4" t="s">
        <v>28</v>
      </c>
      <c r="F73" s="4" t="s">
        <v>29</v>
      </c>
    </row>
    <row r="74" spans="2:6" ht="21" x14ac:dyDescent="0.35">
      <c r="B74" s="4">
        <v>2</v>
      </c>
      <c r="C74" s="4" t="s">
        <v>89</v>
      </c>
      <c r="D74" s="4">
        <v>351.84</v>
      </c>
      <c r="E74" s="4" t="s">
        <v>18</v>
      </c>
      <c r="F74" s="4" t="s">
        <v>33</v>
      </c>
    </row>
    <row r="75" spans="2:6" ht="21" x14ac:dyDescent="0.35">
      <c r="B75" s="4">
        <v>3</v>
      </c>
      <c r="C75" s="4" t="s">
        <v>90</v>
      </c>
      <c r="D75" s="4">
        <v>536.26</v>
      </c>
      <c r="E75" s="4" t="s">
        <v>10</v>
      </c>
      <c r="F75" s="4" t="s">
        <v>37</v>
      </c>
    </row>
    <row r="76" spans="2:6" ht="21" x14ac:dyDescent="0.35">
      <c r="B76" s="4">
        <v>4</v>
      </c>
      <c r="C76" s="4" t="s">
        <v>90</v>
      </c>
      <c r="D76" s="4">
        <v>900.1</v>
      </c>
      <c r="E76" s="4" t="s">
        <v>42</v>
      </c>
      <c r="F76" s="4" t="s">
        <v>43</v>
      </c>
    </row>
    <row r="77" spans="2:6" ht="21" x14ac:dyDescent="0.35">
      <c r="B77" s="4">
        <v>5</v>
      </c>
      <c r="C77" s="4" t="s">
        <v>90</v>
      </c>
      <c r="D77" s="4">
        <v>900.1</v>
      </c>
      <c r="E77" s="4" t="s">
        <v>42</v>
      </c>
      <c r="F77" s="4" t="s">
        <v>54</v>
      </c>
    </row>
    <row r="78" spans="2:6" ht="21" x14ac:dyDescent="0.35">
      <c r="B78" s="4">
        <v>6</v>
      </c>
      <c r="C78" s="4" t="s">
        <v>90</v>
      </c>
      <c r="D78" s="4">
        <v>937.88</v>
      </c>
      <c r="E78" s="4" t="s">
        <v>42</v>
      </c>
      <c r="F78" s="4" t="s">
        <v>40</v>
      </c>
    </row>
    <row r="79" spans="2:6" ht="21" x14ac:dyDescent="0.35">
      <c r="B79" s="4">
        <v>7</v>
      </c>
      <c r="C79" s="4" t="s">
        <v>91</v>
      </c>
      <c r="D79" s="4">
        <v>763.4</v>
      </c>
      <c r="E79" s="4" t="s">
        <v>45</v>
      </c>
      <c r="F79" s="4" t="s">
        <v>50</v>
      </c>
    </row>
    <row r="80" spans="2:6" ht="21" x14ac:dyDescent="0.35">
      <c r="B80" s="4">
        <v>8</v>
      </c>
      <c r="C80" s="4" t="s">
        <v>90</v>
      </c>
      <c r="D80" s="4">
        <v>191.92</v>
      </c>
      <c r="E80" s="4" t="s">
        <v>45</v>
      </c>
      <c r="F80" s="4" t="s">
        <v>47</v>
      </c>
    </row>
    <row r="81" spans="2:6" ht="21" x14ac:dyDescent="0.35">
      <c r="B81" s="4">
        <v>9</v>
      </c>
      <c r="C81" s="4" t="s">
        <v>92</v>
      </c>
      <c r="D81" s="4">
        <v>351.77</v>
      </c>
      <c r="E81" s="4" t="s">
        <v>52</v>
      </c>
      <c r="F81" s="4" t="s">
        <v>53</v>
      </c>
    </row>
    <row r="82" spans="2:6" ht="21" x14ac:dyDescent="0.35">
      <c r="B82" s="4">
        <v>10</v>
      </c>
      <c r="C82" s="4" t="s">
        <v>91</v>
      </c>
      <c r="D82" s="4">
        <v>490.32</v>
      </c>
      <c r="E82" s="4" t="s">
        <v>55</v>
      </c>
      <c r="F82" s="4" t="s">
        <v>56</v>
      </c>
    </row>
    <row r="83" spans="2:6" ht="21" x14ac:dyDescent="0.35">
      <c r="B83" s="4">
        <v>11</v>
      </c>
      <c r="C83" s="4" t="s">
        <v>93</v>
      </c>
      <c r="D83" s="4">
        <v>560.54</v>
      </c>
      <c r="E83" s="4" t="s">
        <v>57</v>
      </c>
      <c r="F83" s="4" t="s">
        <v>58</v>
      </c>
    </row>
    <row r="84" spans="2:6" ht="21" x14ac:dyDescent="0.35">
      <c r="B84" s="4">
        <v>12</v>
      </c>
      <c r="C84" s="4" t="s">
        <v>92</v>
      </c>
      <c r="D84" s="4">
        <v>403.86</v>
      </c>
      <c r="E84" s="4" t="s">
        <v>61</v>
      </c>
      <c r="F84" s="4" t="s">
        <v>63</v>
      </c>
    </row>
    <row r="85" spans="2:6" ht="21" x14ac:dyDescent="0.35">
      <c r="B85" s="4">
        <v>13</v>
      </c>
      <c r="C85" s="4" t="s">
        <v>92</v>
      </c>
      <c r="D85" s="4">
        <v>403.86</v>
      </c>
      <c r="E85" s="4" t="s">
        <v>66</v>
      </c>
      <c r="F85" s="4" t="s">
        <v>68</v>
      </c>
    </row>
    <row r="86" spans="2:6" ht="21" x14ac:dyDescent="0.35">
      <c r="B86" s="4">
        <v>14</v>
      </c>
      <c r="C86" s="4" t="s">
        <v>94</v>
      </c>
      <c r="D86" s="4">
        <v>403.86</v>
      </c>
      <c r="E86" s="4" t="s">
        <v>66</v>
      </c>
      <c r="F86" s="4" t="s">
        <v>67</v>
      </c>
    </row>
    <row r="87" spans="2:6" ht="21" x14ac:dyDescent="0.35">
      <c r="B87" s="4">
        <v>15</v>
      </c>
      <c r="C87" s="4" t="s">
        <v>92</v>
      </c>
      <c r="D87" s="4">
        <v>403.86</v>
      </c>
      <c r="E87" s="4" t="s">
        <v>66</v>
      </c>
      <c r="F87" s="4" t="s">
        <v>70</v>
      </c>
    </row>
    <row r="88" spans="2:6" ht="21" x14ac:dyDescent="0.35">
      <c r="B88" s="4">
        <v>16</v>
      </c>
      <c r="C88" s="4" t="s">
        <v>90</v>
      </c>
      <c r="D88" s="4">
        <v>547.26</v>
      </c>
      <c r="E88" s="4" t="s">
        <v>73</v>
      </c>
      <c r="F88" s="4" t="s">
        <v>49</v>
      </c>
    </row>
    <row r="89" spans="2:6" ht="21" x14ac:dyDescent="0.35">
      <c r="B89" s="4">
        <v>17</v>
      </c>
      <c r="C89" s="4" t="s">
        <v>95</v>
      </c>
      <c r="D89" s="4">
        <v>60</v>
      </c>
      <c r="E89" s="4" t="s">
        <v>74</v>
      </c>
      <c r="F89" s="4" t="s">
        <v>77</v>
      </c>
    </row>
    <row r="90" spans="2:6" ht="21" x14ac:dyDescent="0.35">
      <c r="B90" s="4">
        <v>18</v>
      </c>
      <c r="C90" s="4" t="s">
        <v>90</v>
      </c>
      <c r="D90" s="4">
        <v>207.42</v>
      </c>
      <c r="E90" s="4" t="s">
        <v>74</v>
      </c>
      <c r="F90" s="4" t="s">
        <v>47</v>
      </c>
    </row>
    <row r="91" spans="2:6" ht="21" x14ac:dyDescent="0.35">
      <c r="B91" s="4">
        <v>19</v>
      </c>
      <c r="C91" s="4" t="s">
        <v>90</v>
      </c>
      <c r="D91" s="4">
        <v>547.26</v>
      </c>
      <c r="E91" s="4" t="s">
        <v>74</v>
      </c>
      <c r="F91" s="4" t="s">
        <v>76</v>
      </c>
    </row>
    <row r="92" spans="2:6" ht="21" x14ac:dyDescent="0.35">
      <c r="B92" s="4">
        <v>20</v>
      </c>
      <c r="C92" s="4" t="s">
        <v>95</v>
      </c>
      <c r="D92" s="4">
        <v>60</v>
      </c>
      <c r="E92" s="4" t="s">
        <v>78</v>
      </c>
      <c r="F92" s="4" t="s">
        <v>79</v>
      </c>
    </row>
    <row r="93" spans="2:6" ht="21" x14ac:dyDescent="0.35">
      <c r="B93" s="4">
        <v>21</v>
      </c>
      <c r="C93" s="4" t="s">
        <v>90</v>
      </c>
      <c r="D93" s="4">
        <v>547.26</v>
      </c>
      <c r="E93" s="4" t="s">
        <v>25</v>
      </c>
      <c r="F93" s="4" t="s">
        <v>53</v>
      </c>
    </row>
    <row r="94" spans="2:6" ht="21" x14ac:dyDescent="0.35">
      <c r="B94" s="4">
        <v>22</v>
      </c>
      <c r="C94" s="4" t="s">
        <v>90</v>
      </c>
      <c r="D94" s="4">
        <v>547.26</v>
      </c>
      <c r="E94" s="4" t="s">
        <v>25</v>
      </c>
      <c r="F94" s="4" t="s">
        <v>85</v>
      </c>
    </row>
    <row r="95" spans="2:6" ht="21" x14ac:dyDescent="0.35">
      <c r="B95" s="4">
        <v>23</v>
      </c>
      <c r="C95" s="4" t="s">
        <v>88</v>
      </c>
      <c r="D95" s="4">
        <v>547.26</v>
      </c>
      <c r="E95" s="4" t="s">
        <v>25</v>
      </c>
      <c r="F95" s="4" t="s">
        <v>35</v>
      </c>
    </row>
    <row r="96" spans="2:6" ht="21" x14ac:dyDescent="0.35">
      <c r="B96" s="4">
        <v>24</v>
      </c>
      <c r="C96" s="4" t="s">
        <v>90</v>
      </c>
      <c r="D96" s="4">
        <v>547.26</v>
      </c>
      <c r="E96" s="4" t="s">
        <v>25</v>
      </c>
      <c r="F96" s="4" t="s">
        <v>84</v>
      </c>
    </row>
    <row r="97" spans="2:6" ht="21" x14ac:dyDescent="0.35">
      <c r="B97" s="4">
        <v>25</v>
      </c>
      <c r="C97" s="4" t="s">
        <v>90</v>
      </c>
      <c r="D97" s="4">
        <v>547.26</v>
      </c>
      <c r="E97" s="4" t="s">
        <v>25</v>
      </c>
      <c r="F97" s="4" t="s">
        <v>33</v>
      </c>
    </row>
    <row r="98" spans="2:6" ht="21" x14ac:dyDescent="0.35">
      <c r="B98" s="4">
        <v>26</v>
      </c>
      <c r="C98" s="4" t="s">
        <v>91</v>
      </c>
      <c r="D98" s="4">
        <v>721.79</v>
      </c>
      <c r="E98" s="4" t="s">
        <v>86</v>
      </c>
      <c r="F98" s="4" t="s">
        <v>37</v>
      </c>
    </row>
    <row r="99" spans="2:6" ht="21" x14ac:dyDescent="0.35">
      <c r="B99" s="312" t="s">
        <v>291</v>
      </c>
      <c r="C99" s="312"/>
      <c r="D99" s="5">
        <v>12691.48</v>
      </c>
      <c r="E99" s="312"/>
      <c r="F99" s="312"/>
    </row>
    <row r="100" spans="2:6" ht="21" x14ac:dyDescent="0.35">
      <c r="B100" s="2"/>
      <c r="C100" s="2"/>
      <c r="D100" s="2"/>
      <c r="E100" s="2"/>
      <c r="F100" s="2"/>
    </row>
    <row r="101" spans="2:6" ht="21" x14ac:dyDescent="0.35">
      <c r="B101" s="311" t="s">
        <v>96</v>
      </c>
      <c r="C101" s="311"/>
      <c r="D101" s="311"/>
      <c r="E101" s="311"/>
      <c r="F101" s="311"/>
    </row>
    <row r="102" spans="2:6" ht="21" x14ac:dyDescent="0.35">
      <c r="B102" s="3" t="s">
        <v>4</v>
      </c>
      <c r="C102" s="3" t="s">
        <v>5</v>
      </c>
      <c r="D102" s="3" t="s">
        <v>6</v>
      </c>
      <c r="E102" s="3" t="s">
        <v>7</v>
      </c>
      <c r="F102" s="3" t="s">
        <v>8</v>
      </c>
    </row>
    <row r="103" spans="2:6" ht="21" x14ac:dyDescent="0.35">
      <c r="B103" s="4">
        <v>1</v>
      </c>
      <c r="C103" s="4" t="s">
        <v>97</v>
      </c>
      <c r="D103" s="4">
        <v>640.33000000000004</v>
      </c>
      <c r="E103" s="4" t="s">
        <v>45</v>
      </c>
      <c r="F103" s="4" t="s">
        <v>50</v>
      </c>
    </row>
    <row r="104" spans="2:6" ht="21" x14ac:dyDescent="0.35">
      <c r="B104" s="4">
        <v>2</v>
      </c>
      <c r="C104" s="4" t="s">
        <v>97</v>
      </c>
      <c r="D104" s="4">
        <v>640.33000000000004</v>
      </c>
      <c r="E104" s="4" t="s">
        <v>55</v>
      </c>
      <c r="F104" s="4" t="s">
        <v>56</v>
      </c>
    </row>
    <row r="105" spans="2:6" ht="21" x14ac:dyDescent="0.35">
      <c r="B105" s="4">
        <v>3</v>
      </c>
      <c r="C105" s="4" t="s">
        <v>98</v>
      </c>
      <c r="D105" s="4">
        <v>640.33000000000004</v>
      </c>
      <c r="E105" s="4" t="s">
        <v>57</v>
      </c>
      <c r="F105" s="4" t="s">
        <v>58</v>
      </c>
    </row>
    <row r="106" spans="2:6" ht="21" x14ac:dyDescent="0.35">
      <c r="B106" s="4">
        <v>4</v>
      </c>
      <c r="C106" s="4" t="s">
        <v>99</v>
      </c>
      <c r="D106" s="4">
        <v>21.56</v>
      </c>
      <c r="E106" s="4" t="s">
        <v>66</v>
      </c>
      <c r="F106" s="4" t="s">
        <v>67</v>
      </c>
    </row>
    <row r="107" spans="2:6" ht="21" x14ac:dyDescent="0.35">
      <c r="B107" s="4">
        <v>5</v>
      </c>
      <c r="C107" s="4" t="s">
        <v>97</v>
      </c>
      <c r="D107" s="4">
        <v>73.989999999999995</v>
      </c>
      <c r="E107" s="4" t="s">
        <v>86</v>
      </c>
      <c r="F107" s="4" t="s">
        <v>37</v>
      </c>
    </row>
    <row r="108" spans="2:6" ht="21" x14ac:dyDescent="0.35">
      <c r="B108" s="312" t="s">
        <v>291</v>
      </c>
      <c r="C108" s="312"/>
      <c r="D108" s="5">
        <v>2016.54</v>
      </c>
      <c r="E108" s="312"/>
      <c r="F108" s="312"/>
    </row>
    <row r="109" spans="2:6" ht="21" x14ac:dyDescent="0.35">
      <c r="B109" s="2"/>
      <c r="C109" s="2"/>
      <c r="D109" s="2"/>
      <c r="E109" s="2"/>
      <c r="F109" s="2"/>
    </row>
    <row r="110" spans="2:6" ht="21" x14ac:dyDescent="0.35">
      <c r="B110" s="311" t="s">
        <v>100</v>
      </c>
      <c r="C110" s="311"/>
      <c r="D110" s="311"/>
      <c r="E110" s="311"/>
      <c r="F110" s="311"/>
    </row>
    <row r="111" spans="2:6" ht="21" x14ac:dyDescent="0.35">
      <c r="B111" s="3" t="s">
        <v>4</v>
      </c>
      <c r="C111" s="3" t="s">
        <v>5</v>
      </c>
      <c r="D111" s="3" t="s">
        <v>6</v>
      </c>
      <c r="E111" s="3" t="s">
        <v>7</v>
      </c>
      <c r="F111" s="3" t="s">
        <v>8</v>
      </c>
    </row>
    <row r="112" spans="2:6" ht="21" x14ac:dyDescent="0.35">
      <c r="B112" s="4">
        <v>1</v>
      </c>
      <c r="C112" s="4" t="s">
        <v>101</v>
      </c>
      <c r="D112" s="4">
        <v>2939.72</v>
      </c>
      <c r="E112" s="4" t="s">
        <v>102</v>
      </c>
      <c r="F112" s="4" t="s">
        <v>103</v>
      </c>
    </row>
    <row r="113" spans="2:6" ht="21" x14ac:dyDescent="0.35">
      <c r="B113" s="4">
        <v>2</v>
      </c>
      <c r="C113" s="4" t="s">
        <v>312</v>
      </c>
      <c r="D113" s="4">
        <v>508.28</v>
      </c>
      <c r="E113" s="4" t="s">
        <v>102</v>
      </c>
      <c r="F113" s="4" t="s">
        <v>103</v>
      </c>
    </row>
    <row r="114" spans="2:6" ht="21" x14ac:dyDescent="0.35">
      <c r="B114" s="4">
        <v>3</v>
      </c>
      <c r="C114" s="4" t="s">
        <v>312</v>
      </c>
      <c r="D114" s="4">
        <v>527.52</v>
      </c>
      <c r="E114" s="4" t="s">
        <v>102</v>
      </c>
      <c r="F114" s="4" t="s">
        <v>103</v>
      </c>
    </row>
    <row r="115" spans="2:6" ht="21" x14ac:dyDescent="0.35">
      <c r="B115" s="4">
        <v>4</v>
      </c>
      <c r="C115" s="4" t="s">
        <v>101</v>
      </c>
      <c r="D115" s="4">
        <v>2939.72</v>
      </c>
      <c r="E115" s="4" t="s">
        <v>102</v>
      </c>
      <c r="F115" s="4" t="s">
        <v>103</v>
      </c>
    </row>
    <row r="116" spans="2:6" ht="21" x14ac:dyDescent="0.35">
      <c r="B116" s="4">
        <v>5</v>
      </c>
      <c r="C116" s="4" t="s">
        <v>104</v>
      </c>
      <c r="D116" s="4">
        <v>3059.7</v>
      </c>
      <c r="E116" s="4" t="s">
        <v>13</v>
      </c>
      <c r="F116" s="4" t="s">
        <v>103</v>
      </c>
    </row>
    <row r="117" spans="2:6" ht="21" x14ac:dyDescent="0.35">
      <c r="B117" s="4">
        <v>6</v>
      </c>
      <c r="C117" s="4" t="s">
        <v>312</v>
      </c>
      <c r="D117" s="4">
        <v>490.92</v>
      </c>
      <c r="E117" s="4" t="s">
        <v>13</v>
      </c>
      <c r="F117" s="4" t="s">
        <v>103</v>
      </c>
    </row>
    <row r="118" spans="2:6" ht="21" x14ac:dyDescent="0.35">
      <c r="B118" s="4">
        <v>7</v>
      </c>
      <c r="C118" s="4" t="s">
        <v>105</v>
      </c>
      <c r="D118" s="4">
        <v>3059.7</v>
      </c>
      <c r="E118" s="4" t="s">
        <v>106</v>
      </c>
      <c r="F118" s="4" t="s">
        <v>103</v>
      </c>
    </row>
    <row r="119" spans="2:6" ht="21" x14ac:dyDescent="0.35">
      <c r="B119" s="4">
        <v>8</v>
      </c>
      <c r="C119" s="4" t="s">
        <v>312</v>
      </c>
      <c r="D119" s="4">
        <v>296.7</v>
      </c>
      <c r="E119" s="4" t="s">
        <v>106</v>
      </c>
      <c r="F119" s="4" t="s">
        <v>103</v>
      </c>
    </row>
    <row r="120" spans="2:6" ht="21" x14ac:dyDescent="0.35">
      <c r="B120" s="312" t="s">
        <v>291</v>
      </c>
      <c r="C120" s="312"/>
      <c r="D120" s="5">
        <v>13822.26</v>
      </c>
      <c r="E120" s="312"/>
      <c r="F120" s="312"/>
    </row>
    <row r="121" spans="2:6" ht="21" x14ac:dyDescent="0.35">
      <c r="B121" s="2"/>
      <c r="C121" s="2"/>
      <c r="D121" s="2"/>
      <c r="E121" s="2"/>
      <c r="F121" s="2"/>
    </row>
    <row r="122" spans="2:6" ht="21" x14ac:dyDescent="0.35">
      <c r="B122" s="311" t="s">
        <v>107</v>
      </c>
      <c r="C122" s="311"/>
      <c r="D122" s="311"/>
      <c r="E122" s="311"/>
      <c r="F122" s="311"/>
    </row>
    <row r="123" spans="2:6" ht="21" x14ac:dyDescent="0.35">
      <c r="B123" s="3" t="s">
        <v>4</v>
      </c>
      <c r="C123" s="3" t="s">
        <v>5</v>
      </c>
      <c r="D123" s="3" t="s">
        <v>6</v>
      </c>
      <c r="E123" s="3" t="s">
        <v>7</v>
      </c>
      <c r="F123" s="3" t="s">
        <v>8</v>
      </c>
    </row>
    <row r="124" spans="2:6" ht="21" x14ac:dyDescent="0.35">
      <c r="B124" s="4">
        <v>1</v>
      </c>
      <c r="C124" s="4" t="s">
        <v>108</v>
      </c>
      <c r="D124" s="4">
        <v>855</v>
      </c>
      <c r="E124" s="4" t="s">
        <v>15</v>
      </c>
      <c r="F124" s="4" t="s">
        <v>109</v>
      </c>
    </row>
    <row r="125" spans="2:6" ht="21" x14ac:dyDescent="0.35">
      <c r="B125" s="312" t="s">
        <v>291</v>
      </c>
      <c r="C125" s="312"/>
      <c r="D125" s="5">
        <v>855</v>
      </c>
      <c r="E125" s="312"/>
      <c r="F125" s="312"/>
    </row>
    <row r="126" spans="2:6" ht="21" x14ac:dyDescent="0.35">
      <c r="B126" s="2"/>
      <c r="C126" s="2"/>
      <c r="D126" s="2"/>
      <c r="E126" s="2"/>
      <c r="F126" s="2"/>
    </row>
    <row r="127" spans="2:6" ht="21" x14ac:dyDescent="0.35">
      <c r="B127" s="311" t="s">
        <v>110</v>
      </c>
      <c r="C127" s="311"/>
      <c r="D127" s="311"/>
      <c r="E127" s="311"/>
      <c r="F127" s="311"/>
    </row>
    <row r="128" spans="2:6" ht="21" x14ac:dyDescent="0.35">
      <c r="B128" s="3" t="s">
        <v>4</v>
      </c>
      <c r="C128" s="3" t="s">
        <v>5</v>
      </c>
      <c r="D128" s="3" t="s">
        <v>6</v>
      </c>
      <c r="E128" s="3" t="s">
        <v>7</v>
      </c>
      <c r="F128" s="3" t="s">
        <v>8</v>
      </c>
    </row>
    <row r="129" spans="2:6" ht="21" x14ac:dyDescent="0.35">
      <c r="B129" s="4">
        <v>1</v>
      </c>
      <c r="C129" s="4" t="s">
        <v>111</v>
      </c>
      <c r="D129" s="4">
        <v>50</v>
      </c>
      <c r="E129" s="4" t="s">
        <v>112</v>
      </c>
      <c r="F129" s="4" t="s">
        <v>113</v>
      </c>
    </row>
    <row r="130" spans="2:6" ht="21" x14ac:dyDescent="0.35">
      <c r="B130" s="4">
        <v>2</v>
      </c>
      <c r="C130" s="4" t="s">
        <v>313</v>
      </c>
      <c r="D130" s="4">
        <v>50</v>
      </c>
      <c r="E130" s="4" t="s">
        <v>18</v>
      </c>
      <c r="F130" s="4" t="s">
        <v>113</v>
      </c>
    </row>
    <row r="131" spans="2:6" ht="21" x14ac:dyDescent="0.35">
      <c r="B131" s="4">
        <v>3</v>
      </c>
      <c r="C131" s="4" t="s">
        <v>114</v>
      </c>
      <c r="D131" s="4">
        <v>38</v>
      </c>
      <c r="E131" s="4" t="s">
        <v>115</v>
      </c>
      <c r="F131" s="4" t="s">
        <v>116</v>
      </c>
    </row>
    <row r="132" spans="2:6" ht="21" x14ac:dyDescent="0.35">
      <c r="B132" s="4">
        <v>4</v>
      </c>
      <c r="C132" s="4" t="s">
        <v>114</v>
      </c>
      <c r="D132" s="4">
        <v>7</v>
      </c>
      <c r="E132" s="4" t="s">
        <v>21</v>
      </c>
      <c r="F132" s="4" t="s">
        <v>116</v>
      </c>
    </row>
    <row r="133" spans="2:6" ht="21" x14ac:dyDescent="0.35">
      <c r="B133" s="4">
        <v>5</v>
      </c>
      <c r="C133" s="4" t="s">
        <v>114</v>
      </c>
      <c r="D133" s="4">
        <v>201.58</v>
      </c>
      <c r="E133" s="4" t="s">
        <v>117</v>
      </c>
      <c r="F133" s="4" t="s">
        <v>116</v>
      </c>
    </row>
    <row r="134" spans="2:6" ht="21" x14ac:dyDescent="0.35">
      <c r="B134" s="312" t="s">
        <v>291</v>
      </c>
      <c r="C134" s="312"/>
      <c r="D134" s="5">
        <v>346.58</v>
      </c>
      <c r="E134" s="312"/>
      <c r="F134" s="312"/>
    </row>
    <row r="135" spans="2:6" ht="21" x14ac:dyDescent="0.35">
      <c r="B135" s="2"/>
      <c r="C135" s="2"/>
      <c r="D135" s="2"/>
      <c r="E135" s="2"/>
      <c r="F135" s="2"/>
    </row>
    <row r="136" spans="2:6" ht="21" x14ac:dyDescent="0.35">
      <c r="B136" s="311" t="s">
        <v>118</v>
      </c>
      <c r="C136" s="311"/>
      <c r="D136" s="311"/>
      <c r="E136" s="311"/>
      <c r="F136" s="311"/>
    </row>
    <row r="137" spans="2:6" ht="21" x14ac:dyDescent="0.35">
      <c r="B137" s="3" t="s">
        <v>4</v>
      </c>
      <c r="C137" s="3" t="s">
        <v>5</v>
      </c>
      <c r="D137" s="3" t="s">
        <v>6</v>
      </c>
      <c r="E137" s="3" t="s">
        <v>7</v>
      </c>
      <c r="F137" s="3" t="s">
        <v>8</v>
      </c>
    </row>
    <row r="138" spans="2:6" ht="21" x14ac:dyDescent="0.35">
      <c r="B138" s="4">
        <v>1</v>
      </c>
      <c r="C138" s="4" t="s">
        <v>119</v>
      </c>
      <c r="D138" s="4">
        <v>130</v>
      </c>
      <c r="E138" s="4" t="s">
        <v>120</v>
      </c>
      <c r="F138" s="4" t="s">
        <v>121</v>
      </c>
    </row>
    <row r="139" spans="2:6" ht="21" x14ac:dyDescent="0.35">
      <c r="B139" s="312" t="s">
        <v>291</v>
      </c>
      <c r="C139" s="312"/>
      <c r="D139" s="5">
        <v>130</v>
      </c>
      <c r="E139" s="312"/>
      <c r="F139" s="312"/>
    </row>
    <row r="140" spans="2:6" ht="21" x14ac:dyDescent="0.35">
      <c r="B140" s="2"/>
      <c r="C140" s="2"/>
      <c r="D140" s="2"/>
      <c r="E140" s="2"/>
      <c r="F140" s="2"/>
    </row>
    <row r="141" spans="2:6" ht="21.75" thickBot="1" x14ac:dyDescent="0.4">
      <c r="B141" s="311" t="s">
        <v>122</v>
      </c>
      <c r="C141" s="311"/>
      <c r="D141" s="311"/>
      <c r="E141" s="311"/>
      <c r="F141" s="311"/>
    </row>
    <row r="142" spans="2:6" ht="21" x14ac:dyDescent="0.35">
      <c r="B142" s="3" t="s">
        <v>4</v>
      </c>
      <c r="C142" s="3" t="s">
        <v>5</v>
      </c>
      <c r="D142" s="3" t="s">
        <v>6</v>
      </c>
      <c r="E142" s="3" t="s">
        <v>7</v>
      </c>
      <c r="F142" s="3" t="s">
        <v>8</v>
      </c>
    </row>
    <row r="143" spans="2:6" ht="21" x14ac:dyDescent="0.35">
      <c r="B143" s="4">
        <v>1</v>
      </c>
      <c r="C143" s="4" t="s">
        <v>314</v>
      </c>
      <c r="D143" s="4">
        <v>34.700000000000003</v>
      </c>
      <c r="E143" s="4" t="s">
        <v>125</v>
      </c>
      <c r="F143" s="4" t="s">
        <v>126</v>
      </c>
    </row>
    <row r="144" spans="2:6" ht="21" x14ac:dyDescent="0.35">
      <c r="B144" s="4">
        <v>2</v>
      </c>
      <c r="C144" s="4" t="s">
        <v>127</v>
      </c>
      <c r="D144" s="4">
        <v>212.5</v>
      </c>
      <c r="E144" s="4" t="s">
        <v>125</v>
      </c>
      <c r="F144" s="4" t="s">
        <v>128</v>
      </c>
    </row>
    <row r="145" spans="2:6" ht="21" x14ac:dyDescent="0.35">
      <c r="B145" s="4">
        <v>3</v>
      </c>
      <c r="C145" s="4" t="s">
        <v>129</v>
      </c>
      <c r="D145" s="4">
        <v>206.4</v>
      </c>
      <c r="E145" s="4" t="s">
        <v>125</v>
      </c>
      <c r="F145" s="4" t="s">
        <v>123</v>
      </c>
    </row>
    <row r="146" spans="2:6" ht="21" x14ac:dyDescent="0.35">
      <c r="B146" s="4">
        <v>4</v>
      </c>
      <c r="C146" s="4" t="s">
        <v>130</v>
      </c>
      <c r="D146" s="4">
        <v>254.3</v>
      </c>
      <c r="E146" s="4" t="s">
        <v>102</v>
      </c>
      <c r="F146" s="4" t="s">
        <v>126</v>
      </c>
    </row>
    <row r="147" spans="2:6" ht="21" x14ac:dyDescent="0.35">
      <c r="B147" s="4">
        <v>5</v>
      </c>
      <c r="C147" s="4" t="s">
        <v>131</v>
      </c>
      <c r="D147" s="4">
        <v>154.80000000000001</v>
      </c>
      <c r="E147" s="4" t="s">
        <v>102</v>
      </c>
      <c r="F147" s="4" t="s">
        <v>123</v>
      </c>
    </row>
    <row r="148" spans="2:6" ht="21" x14ac:dyDescent="0.35">
      <c r="B148" s="4">
        <v>6</v>
      </c>
      <c r="C148" s="4" t="s">
        <v>132</v>
      </c>
      <c r="D148" s="4">
        <v>1092.3</v>
      </c>
      <c r="E148" s="4" t="s">
        <v>102</v>
      </c>
      <c r="F148" s="4" t="s">
        <v>133</v>
      </c>
    </row>
    <row r="149" spans="2:6" ht="21" x14ac:dyDescent="0.35">
      <c r="B149" s="4">
        <v>7</v>
      </c>
      <c r="C149" s="4" t="s">
        <v>134</v>
      </c>
      <c r="D149" s="4">
        <v>994</v>
      </c>
      <c r="E149" s="4" t="s">
        <v>102</v>
      </c>
      <c r="F149" s="4" t="s">
        <v>135</v>
      </c>
    </row>
    <row r="150" spans="2:6" ht="21" x14ac:dyDescent="0.35">
      <c r="B150" s="4">
        <v>8</v>
      </c>
      <c r="C150" s="4" t="s">
        <v>136</v>
      </c>
      <c r="D150" s="4">
        <v>349</v>
      </c>
      <c r="E150" s="4" t="s">
        <v>102</v>
      </c>
      <c r="F150" s="4" t="s">
        <v>128</v>
      </c>
    </row>
    <row r="151" spans="2:6" ht="21" x14ac:dyDescent="0.35">
      <c r="B151" s="4">
        <v>9</v>
      </c>
      <c r="C151" s="4" t="s">
        <v>131</v>
      </c>
      <c r="D151" s="6">
        <v>330.6</v>
      </c>
      <c r="E151" s="4" t="s">
        <v>28</v>
      </c>
      <c r="F151" s="4" t="s">
        <v>123</v>
      </c>
    </row>
    <row r="152" spans="2:6" ht="21" x14ac:dyDescent="0.35">
      <c r="B152" s="4">
        <v>10</v>
      </c>
      <c r="C152" s="4" t="s">
        <v>136</v>
      </c>
      <c r="D152" s="6">
        <v>139.5</v>
      </c>
      <c r="E152" s="4" t="s">
        <v>28</v>
      </c>
      <c r="F152" s="4" t="s">
        <v>123</v>
      </c>
    </row>
    <row r="153" spans="2:6" ht="21" x14ac:dyDescent="0.35">
      <c r="B153" s="4">
        <v>11</v>
      </c>
      <c r="C153" s="4" t="s">
        <v>169</v>
      </c>
      <c r="D153" s="4">
        <v>26.9</v>
      </c>
      <c r="E153" s="4" t="s">
        <v>10</v>
      </c>
      <c r="F153" s="4" t="s">
        <v>123</v>
      </c>
    </row>
    <row r="154" spans="2:6" ht="21" x14ac:dyDescent="0.35">
      <c r="B154" s="4">
        <v>12</v>
      </c>
      <c r="C154" s="4" t="s">
        <v>137</v>
      </c>
      <c r="D154" s="6">
        <v>4716.5</v>
      </c>
      <c r="E154" s="4" t="s">
        <v>115</v>
      </c>
      <c r="F154" s="4" t="s">
        <v>138</v>
      </c>
    </row>
    <row r="155" spans="2:6" ht="21" x14ac:dyDescent="0.35">
      <c r="B155" s="4">
        <v>13</v>
      </c>
      <c r="C155" s="4" t="s">
        <v>139</v>
      </c>
      <c r="D155" s="6">
        <v>418.5</v>
      </c>
      <c r="E155" s="4" t="s">
        <v>39</v>
      </c>
      <c r="F155" s="4" t="s">
        <v>140</v>
      </c>
    </row>
    <row r="156" spans="2:6" ht="21" x14ac:dyDescent="0.35">
      <c r="B156" s="4">
        <v>14</v>
      </c>
      <c r="C156" s="4" t="s">
        <v>141</v>
      </c>
      <c r="D156" s="6">
        <v>175.2</v>
      </c>
      <c r="E156" s="4" t="s">
        <v>39</v>
      </c>
      <c r="F156" s="4" t="s">
        <v>142</v>
      </c>
    </row>
    <row r="157" spans="2:6" ht="21" x14ac:dyDescent="0.35">
      <c r="B157" s="4">
        <v>15</v>
      </c>
      <c r="C157" s="4" t="s">
        <v>143</v>
      </c>
      <c r="D157" s="6">
        <v>763.2</v>
      </c>
      <c r="E157" s="4" t="s">
        <v>39</v>
      </c>
      <c r="F157" s="4" t="s">
        <v>135</v>
      </c>
    </row>
    <row r="158" spans="2:6" ht="21" x14ac:dyDescent="0.35">
      <c r="B158" s="4">
        <v>16</v>
      </c>
      <c r="C158" s="4" t="s">
        <v>144</v>
      </c>
      <c r="D158" s="6">
        <v>69.3</v>
      </c>
      <c r="E158" s="4" t="s">
        <v>42</v>
      </c>
      <c r="F158" s="4" t="s">
        <v>145</v>
      </c>
    </row>
    <row r="159" spans="2:6" ht="21" x14ac:dyDescent="0.35">
      <c r="B159" s="4">
        <v>17</v>
      </c>
      <c r="C159" s="4" t="s">
        <v>146</v>
      </c>
      <c r="D159" s="6">
        <v>228</v>
      </c>
      <c r="E159" s="4" t="s">
        <v>42</v>
      </c>
      <c r="F159" s="4" t="s">
        <v>147</v>
      </c>
    </row>
    <row r="160" spans="2:6" ht="21" x14ac:dyDescent="0.35">
      <c r="B160" s="4">
        <v>18</v>
      </c>
      <c r="C160" s="4" t="s">
        <v>148</v>
      </c>
      <c r="D160" s="6">
        <v>175</v>
      </c>
      <c r="E160" s="4" t="s">
        <v>149</v>
      </c>
      <c r="F160" s="4" t="s">
        <v>150</v>
      </c>
    </row>
    <row r="161" spans="2:6" ht="21" x14ac:dyDescent="0.35">
      <c r="B161" s="4">
        <v>19</v>
      </c>
      <c r="C161" s="4" t="s">
        <v>137</v>
      </c>
      <c r="D161" s="6">
        <v>117</v>
      </c>
      <c r="E161" s="4" t="s">
        <v>21</v>
      </c>
      <c r="F161" s="4" t="s">
        <v>138</v>
      </c>
    </row>
    <row r="162" spans="2:6" ht="21" x14ac:dyDescent="0.35">
      <c r="B162" s="4">
        <v>20</v>
      </c>
      <c r="C162" s="4" t="s">
        <v>151</v>
      </c>
      <c r="D162" s="6">
        <v>99.9</v>
      </c>
      <c r="E162" s="4" t="s">
        <v>120</v>
      </c>
      <c r="F162" s="4" t="s">
        <v>123</v>
      </c>
    </row>
    <row r="163" spans="2:6" ht="21" x14ac:dyDescent="0.35">
      <c r="B163" s="4">
        <v>21</v>
      </c>
      <c r="C163" s="4" t="s">
        <v>152</v>
      </c>
      <c r="D163" s="6">
        <v>92.4</v>
      </c>
      <c r="E163" s="4" t="s">
        <v>120</v>
      </c>
      <c r="F163" s="4" t="s">
        <v>123</v>
      </c>
    </row>
    <row r="164" spans="2:6" ht="21" x14ac:dyDescent="0.35">
      <c r="B164" s="4">
        <v>22</v>
      </c>
      <c r="C164" s="4" t="s">
        <v>153</v>
      </c>
      <c r="D164" s="6">
        <v>553.9</v>
      </c>
      <c r="E164" s="4" t="s">
        <v>120</v>
      </c>
      <c r="F164" s="4" t="s">
        <v>154</v>
      </c>
    </row>
    <row r="165" spans="2:6" ht="21" x14ac:dyDescent="0.35">
      <c r="B165" s="4">
        <v>23</v>
      </c>
      <c r="C165" s="4" t="s">
        <v>155</v>
      </c>
      <c r="D165" s="6">
        <v>199.9</v>
      </c>
      <c r="E165" s="4" t="s">
        <v>57</v>
      </c>
      <c r="F165" s="4" t="s">
        <v>154</v>
      </c>
    </row>
    <row r="166" spans="2:6" ht="21" x14ac:dyDescent="0.35">
      <c r="B166" s="4">
        <v>24</v>
      </c>
      <c r="C166" s="4" t="s">
        <v>129</v>
      </c>
      <c r="D166" s="6">
        <v>85.2</v>
      </c>
      <c r="E166" s="4" t="s">
        <v>57</v>
      </c>
      <c r="F166" s="4" t="s">
        <v>123</v>
      </c>
    </row>
    <row r="167" spans="2:6" ht="21" x14ac:dyDescent="0.35">
      <c r="B167" s="4">
        <v>25</v>
      </c>
      <c r="C167" s="4" t="s">
        <v>137</v>
      </c>
      <c r="D167" s="6">
        <v>2802</v>
      </c>
      <c r="E167" s="4" t="s">
        <v>57</v>
      </c>
      <c r="F167" s="4" t="s">
        <v>138</v>
      </c>
    </row>
    <row r="168" spans="2:6" ht="21" x14ac:dyDescent="0.35">
      <c r="B168" s="4">
        <v>26</v>
      </c>
      <c r="C168" s="4" t="s">
        <v>156</v>
      </c>
      <c r="D168" s="6">
        <v>668.6</v>
      </c>
      <c r="E168" s="4" t="s">
        <v>57</v>
      </c>
      <c r="F168" s="4" t="s">
        <v>157</v>
      </c>
    </row>
    <row r="169" spans="2:6" ht="21" x14ac:dyDescent="0.35">
      <c r="B169" s="4">
        <v>27</v>
      </c>
      <c r="C169" s="4" t="s">
        <v>158</v>
      </c>
      <c r="D169" s="6">
        <v>251.6</v>
      </c>
      <c r="E169" s="4" t="s">
        <v>159</v>
      </c>
      <c r="F169" s="4" t="s">
        <v>160</v>
      </c>
    </row>
    <row r="170" spans="2:6" ht="21" x14ac:dyDescent="0.35">
      <c r="B170" s="4">
        <v>28</v>
      </c>
      <c r="C170" s="4" t="s">
        <v>124</v>
      </c>
      <c r="D170" s="4">
        <v>16</v>
      </c>
      <c r="E170" s="4" t="s">
        <v>23</v>
      </c>
      <c r="F170" s="4" t="s">
        <v>123</v>
      </c>
    </row>
    <row r="171" spans="2:6" ht="21" x14ac:dyDescent="0.35">
      <c r="B171" s="4">
        <v>29</v>
      </c>
      <c r="C171" s="4" t="s">
        <v>148</v>
      </c>
      <c r="D171" s="4">
        <v>264</v>
      </c>
      <c r="E171" s="4" t="s">
        <v>64</v>
      </c>
      <c r="F171" s="4" t="s">
        <v>161</v>
      </c>
    </row>
    <row r="172" spans="2:6" ht="21" x14ac:dyDescent="0.35">
      <c r="B172" s="4">
        <v>30</v>
      </c>
      <c r="C172" s="4" t="s">
        <v>162</v>
      </c>
      <c r="D172" s="4">
        <v>1193.2</v>
      </c>
      <c r="E172" s="4" t="s">
        <v>64</v>
      </c>
      <c r="F172" s="4" t="s">
        <v>157</v>
      </c>
    </row>
    <row r="173" spans="2:6" ht="21" x14ac:dyDescent="0.35">
      <c r="B173" s="4">
        <v>31</v>
      </c>
      <c r="C173" s="4" t="s">
        <v>162</v>
      </c>
      <c r="D173" s="4">
        <v>1596.1</v>
      </c>
      <c r="E173" s="4" t="s">
        <v>64</v>
      </c>
      <c r="F173" s="4" t="s">
        <v>157</v>
      </c>
    </row>
    <row r="174" spans="2:6" ht="21" x14ac:dyDescent="0.35">
      <c r="B174" s="4">
        <v>32</v>
      </c>
      <c r="C174" s="4" t="s">
        <v>137</v>
      </c>
      <c r="D174" s="4">
        <v>5159.8999999999996</v>
      </c>
      <c r="E174" s="4" t="s">
        <v>25</v>
      </c>
      <c r="F174" s="4" t="s">
        <v>138</v>
      </c>
    </row>
    <row r="175" spans="2:6" ht="21" x14ac:dyDescent="0.35">
      <c r="B175" s="4">
        <v>33</v>
      </c>
      <c r="C175" s="4" t="s">
        <v>137</v>
      </c>
      <c r="D175" s="4">
        <v>947</v>
      </c>
      <c r="E175" s="4" t="s">
        <v>86</v>
      </c>
      <c r="F175" s="4" t="s">
        <v>138</v>
      </c>
    </row>
    <row r="176" spans="2:6" ht="21" x14ac:dyDescent="0.35">
      <c r="B176" s="4">
        <v>34</v>
      </c>
      <c r="C176" s="4" t="s">
        <v>163</v>
      </c>
      <c r="D176" s="4">
        <v>780.3</v>
      </c>
      <c r="E176" s="4" t="s">
        <v>15</v>
      </c>
      <c r="F176" s="4" t="s">
        <v>157</v>
      </c>
    </row>
    <row r="177" spans="2:6" ht="21" x14ac:dyDescent="0.35">
      <c r="B177" s="4">
        <v>35</v>
      </c>
      <c r="C177" s="4" t="s">
        <v>164</v>
      </c>
      <c r="D177" s="4">
        <v>208.3</v>
      </c>
      <c r="E177" s="4" t="s">
        <v>15</v>
      </c>
      <c r="F177" s="4" t="s">
        <v>123</v>
      </c>
    </row>
    <row r="178" spans="2:6" ht="21" x14ac:dyDescent="0.35">
      <c r="B178" s="4">
        <v>36</v>
      </c>
      <c r="C178" s="4" t="s">
        <v>129</v>
      </c>
      <c r="D178" s="4">
        <v>125.2</v>
      </c>
      <c r="E178" s="4" t="s">
        <v>15</v>
      </c>
      <c r="F178" s="4" t="s">
        <v>154</v>
      </c>
    </row>
    <row r="179" spans="2:6" ht="21" x14ac:dyDescent="0.35">
      <c r="B179" s="4">
        <v>37</v>
      </c>
      <c r="C179" s="4" t="s">
        <v>165</v>
      </c>
      <c r="D179" s="4">
        <v>32.1</v>
      </c>
      <c r="E179" s="4" t="s">
        <v>15</v>
      </c>
      <c r="F179" s="4" t="s">
        <v>123</v>
      </c>
    </row>
    <row r="180" spans="2:6" ht="21" x14ac:dyDescent="0.35">
      <c r="B180" s="4">
        <v>38</v>
      </c>
      <c r="C180" s="4" t="s">
        <v>166</v>
      </c>
      <c r="D180" s="4">
        <v>340</v>
      </c>
      <c r="E180" s="4" t="s">
        <v>15</v>
      </c>
      <c r="F180" s="4" t="s">
        <v>154</v>
      </c>
    </row>
    <row r="181" spans="2:6" ht="21" x14ac:dyDescent="0.35">
      <c r="B181" s="312" t="s">
        <v>291</v>
      </c>
      <c r="C181" s="312"/>
      <c r="D181" s="5">
        <f>SUM(D143:D180)</f>
        <v>25873.3</v>
      </c>
      <c r="E181" s="312"/>
      <c r="F181" s="312"/>
    </row>
    <row r="182" spans="2:6" ht="21" x14ac:dyDescent="0.35">
      <c r="B182" s="2"/>
      <c r="C182" s="2"/>
      <c r="D182" s="2"/>
      <c r="E182" s="2"/>
      <c r="F182" s="2"/>
    </row>
    <row r="183" spans="2:6" ht="21" x14ac:dyDescent="0.35">
      <c r="B183" s="2"/>
      <c r="C183" s="2"/>
      <c r="D183" s="7"/>
      <c r="E183" s="2"/>
      <c r="F183" s="2"/>
    </row>
    <row r="184" spans="2:6" ht="21" x14ac:dyDescent="0.35">
      <c r="B184" s="2"/>
      <c r="C184" s="2"/>
      <c r="D184" s="2"/>
      <c r="E184" s="2"/>
      <c r="F184" s="2"/>
    </row>
    <row r="185" spans="2:6" ht="21" x14ac:dyDescent="0.35">
      <c r="B185" s="2"/>
      <c r="C185" s="2"/>
      <c r="D185" s="2"/>
      <c r="E185" s="2"/>
      <c r="F185" s="2"/>
    </row>
    <row r="186" spans="2:6" ht="21" x14ac:dyDescent="0.35">
      <c r="B186" s="2"/>
      <c r="C186" s="8" t="s">
        <v>167</v>
      </c>
      <c r="D186" s="8">
        <f>D12</f>
        <v>785315.19</v>
      </c>
      <c r="E186" s="2"/>
      <c r="F186" s="2"/>
    </row>
    <row r="187" spans="2:6" ht="21" x14ac:dyDescent="0.35">
      <c r="B187" s="2"/>
      <c r="C187" s="8" t="s">
        <v>168</v>
      </c>
      <c r="D187" s="8">
        <f>D22+D69+D99+D108+D120+D125+D134+D139+D181+8298.3</f>
        <v>96450.23000000001</v>
      </c>
      <c r="E187" s="2"/>
      <c r="F187" s="2"/>
    </row>
    <row r="188" spans="2:6" ht="21" x14ac:dyDescent="0.35">
      <c r="B188" s="2"/>
      <c r="C188" s="8" t="s">
        <v>291</v>
      </c>
      <c r="D188" s="8">
        <f>SUM(D186:D187)</f>
        <v>881765.41999999993</v>
      </c>
      <c r="E188" s="2"/>
      <c r="F188" s="2"/>
    </row>
  </sheetData>
  <mergeCells count="33">
    <mergeCell ref="B141:F141"/>
    <mergeCell ref="B181:C181"/>
    <mergeCell ref="E181:F181"/>
    <mergeCell ref="B127:F127"/>
    <mergeCell ref="B134:C134"/>
    <mergeCell ref="E134:F134"/>
    <mergeCell ref="B136:F136"/>
    <mergeCell ref="B139:C139"/>
    <mergeCell ref="E139:F139"/>
    <mergeCell ref="B110:F110"/>
    <mergeCell ref="B120:C120"/>
    <mergeCell ref="E120:F120"/>
    <mergeCell ref="B122:F122"/>
    <mergeCell ref="B125:C125"/>
    <mergeCell ref="E125:F125"/>
    <mergeCell ref="B71:F71"/>
    <mergeCell ref="B99:C99"/>
    <mergeCell ref="E99:F99"/>
    <mergeCell ref="B101:F101"/>
    <mergeCell ref="B108:C108"/>
    <mergeCell ref="E108:F108"/>
    <mergeCell ref="B14:F14"/>
    <mergeCell ref="B22:C22"/>
    <mergeCell ref="E22:F22"/>
    <mergeCell ref="B24:F24"/>
    <mergeCell ref="B69:C69"/>
    <mergeCell ref="E69:F69"/>
    <mergeCell ref="B2:F2"/>
    <mergeCell ref="B3:F3"/>
    <mergeCell ref="B5:F5"/>
    <mergeCell ref="B7:F7"/>
    <mergeCell ref="B12:C12"/>
    <mergeCell ref="E12:F12"/>
  </mergeCells>
  <pageMargins left="0.75" right="0.75" top="0.75" bottom="0.5" header="0.5" footer="0.75"/>
  <pageSetup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9"/>
  <sheetViews>
    <sheetView topLeftCell="A151" zoomScaleNormal="100" workbookViewId="0">
      <selection activeCell="E19" sqref="E19:F19"/>
    </sheetView>
  </sheetViews>
  <sheetFormatPr defaultColWidth="8.85546875" defaultRowHeight="21" x14ac:dyDescent="0.35"/>
  <cols>
    <col min="1" max="2" width="8.85546875" style="2"/>
    <col min="3" max="3" width="66.28515625" style="2" bestFit="1" customWidth="1"/>
    <col min="4" max="4" width="22.140625" style="2" bestFit="1" customWidth="1"/>
    <col min="5" max="5" width="20.28515625" style="2" bestFit="1" customWidth="1"/>
    <col min="6" max="6" width="53.7109375" style="2" bestFit="1" customWidth="1"/>
    <col min="7" max="16384" width="8.85546875" style="2"/>
  </cols>
  <sheetData>
    <row r="1" spans="2:6" ht="21.75" thickBot="1" x14ac:dyDescent="0.4"/>
    <row r="2" spans="2:6" ht="21.75" thickBot="1" x14ac:dyDescent="0.4">
      <c r="B2" s="309" t="s">
        <v>0</v>
      </c>
      <c r="C2" s="309"/>
      <c r="D2" s="309"/>
      <c r="E2" s="309"/>
      <c r="F2" s="309"/>
    </row>
    <row r="3" spans="2:6" ht="21.75" thickBot="1" x14ac:dyDescent="0.4">
      <c r="B3" s="309" t="s">
        <v>1</v>
      </c>
      <c r="C3" s="309"/>
      <c r="D3" s="309"/>
      <c r="E3" s="309"/>
      <c r="F3" s="309"/>
    </row>
    <row r="5" spans="2:6" x14ac:dyDescent="0.35">
      <c r="B5" s="313" t="s">
        <v>170</v>
      </c>
      <c r="C5" s="313"/>
      <c r="D5" s="313"/>
      <c r="E5" s="313"/>
      <c r="F5" s="313"/>
    </row>
    <row r="7" spans="2:6" ht="21.75" thickBot="1" x14ac:dyDescent="0.4">
      <c r="B7" s="311" t="s">
        <v>3</v>
      </c>
      <c r="C7" s="311"/>
      <c r="D7" s="311"/>
      <c r="E7" s="311"/>
      <c r="F7" s="311"/>
    </row>
    <row r="8" spans="2:6" ht="21.75" thickBot="1" x14ac:dyDescent="0.4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</row>
    <row r="9" spans="2:6" ht="21.75" thickBot="1" x14ac:dyDescent="0.4">
      <c r="B9" s="4">
        <v>1</v>
      </c>
      <c r="C9" s="4" t="s">
        <v>9</v>
      </c>
      <c r="D9" s="4">
        <v>160505.13</v>
      </c>
      <c r="E9" s="4" t="s">
        <v>10</v>
      </c>
      <c r="F9" s="4" t="s">
        <v>171</v>
      </c>
    </row>
    <row r="10" spans="2:6" ht="21.75" thickBot="1" x14ac:dyDescent="0.4">
      <c r="B10" s="4">
        <v>2</v>
      </c>
      <c r="C10" s="4" t="s">
        <v>12</v>
      </c>
      <c r="D10" s="4">
        <v>149430.06</v>
      </c>
      <c r="E10" s="4" t="s">
        <v>13</v>
      </c>
      <c r="F10" s="4" t="s">
        <v>171</v>
      </c>
    </row>
    <row r="11" spans="2:6" ht="21.75" thickBot="1" x14ac:dyDescent="0.4">
      <c r="B11" s="4">
        <v>3</v>
      </c>
      <c r="C11" s="4" t="s">
        <v>14</v>
      </c>
      <c r="D11" s="4">
        <v>149195.14000000001</v>
      </c>
      <c r="E11" s="4" t="s">
        <v>15</v>
      </c>
      <c r="F11" s="4" t="s">
        <v>171</v>
      </c>
    </row>
    <row r="12" spans="2:6" ht="21.75" thickBot="1" x14ac:dyDescent="0.4">
      <c r="B12" s="312" t="s">
        <v>291</v>
      </c>
      <c r="C12" s="312"/>
      <c r="D12" s="5">
        <v>459130.33</v>
      </c>
      <c r="E12" s="312"/>
      <c r="F12" s="312"/>
    </row>
    <row r="14" spans="2:6" ht="21.75" thickBot="1" x14ac:dyDescent="0.4">
      <c r="B14" s="311" t="s">
        <v>16</v>
      </c>
      <c r="C14" s="311"/>
      <c r="D14" s="311"/>
      <c r="E14" s="311"/>
      <c r="F14" s="311"/>
    </row>
    <row r="15" spans="2:6" ht="21.75" thickBot="1" x14ac:dyDescent="0.4"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2:6" ht="21.75" thickBot="1" x14ac:dyDescent="0.4">
      <c r="B16" s="4">
        <v>1</v>
      </c>
      <c r="C16" s="4" t="s">
        <v>22</v>
      </c>
      <c r="D16" s="4">
        <v>389.56</v>
      </c>
      <c r="E16" s="4" t="s">
        <v>18</v>
      </c>
      <c r="F16" s="4" t="s">
        <v>19</v>
      </c>
    </row>
    <row r="17" spans="2:6" ht="21.75" thickBot="1" x14ac:dyDescent="0.4">
      <c r="B17" s="4">
        <v>2</v>
      </c>
      <c r="C17" s="4" t="s">
        <v>22</v>
      </c>
      <c r="D17" s="4">
        <v>1406.24</v>
      </c>
      <c r="E17" s="4" t="s">
        <v>55</v>
      </c>
      <c r="F17" s="4" t="s">
        <v>19</v>
      </c>
    </row>
    <row r="18" spans="2:6" ht="21.75" thickBot="1" x14ac:dyDescent="0.4">
      <c r="B18" s="4">
        <v>3</v>
      </c>
      <c r="C18" s="4" t="s">
        <v>22</v>
      </c>
      <c r="D18" s="4">
        <v>5550.96</v>
      </c>
      <c r="E18" s="4" t="s">
        <v>25</v>
      </c>
      <c r="F18" s="4" t="s">
        <v>19</v>
      </c>
    </row>
    <row r="19" spans="2:6" ht="21.75" thickBot="1" x14ac:dyDescent="0.4">
      <c r="B19" s="312" t="s">
        <v>291</v>
      </c>
      <c r="C19" s="312"/>
      <c r="D19" s="5">
        <v>7346.76</v>
      </c>
      <c r="E19" s="312"/>
      <c r="F19" s="312"/>
    </row>
    <row r="21" spans="2:6" ht="21.75" thickBot="1" x14ac:dyDescent="0.4">
      <c r="B21" s="311" t="s">
        <v>26</v>
      </c>
      <c r="C21" s="311"/>
      <c r="D21" s="311"/>
      <c r="E21" s="311"/>
      <c r="F21" s="311"/>
    </row>
    <row r="22" spans="2:6" ht="21.75" thickBot="1" x14ac:dyDescent="0.4">
      <c r="B22" s="3" t="s">
        <v>4</v>
      </c>
      <c r="C22" s="3" t="s">
        <v>5</v>
      </c>
      <c r="D22" s="3" t="s">
        <v>6</v>
      </c>
      <c r="E22" s="3" t="s">
        <v>7</v>
      </c>
      <c r="F22" s="3" t="s">
        <v>8</v>
      </c>
    </row>
    <row r="23" spans="2:6" ht="21.75" thickBot="1" x14ac:dyDescent="0.4">
      <c r="B23" s="4">
        <v>1</v>
      </c>
      <c r="C23" s="4" t="s">
        <v>44</v>
      </c>
      <c r="D23" s="4">
        <v>693</v>
      </c>
      <c r="E23" s="4" t="s">
        <v>45</v>
      </c>
      <c r="F23" s="4" t="s">
        <v>172</v>
      </c>
    </row>
    <row r="24" spans="2:6" ht="21.75" thickBot="1" x14ac:dyDescent="0.4">
      <c r="B24" s="4">
        <v>2</v>
      </c>
      <c r="C24" s="4" t="s">
        <v>38</v>
      </c>
      <c r="D24" s="4">
        <v>553.75</v>
      </c>
      <c r="E24" s="4" t="s">
        <v>52</v>
      </c>
      <c r="F24" s="4" t="s">
        <v>173</v>
      </c>
    </row>
    <row r="25" spans="2:6" ht="21.75" thickBot="1" x14ac:dyDescent="0.4">
      <c r="B25" s="4">
        <v>3</v>
      </c>
      <c r="C25" s="4" t="s">
        <v>51</v>
      </c>
      <c r="D25" s="4">
        <v>412.8</v>
      </c>
      <c r="E25" s="4" t="s">
        <v>52</v>
      </c>
      <c r="F25" s="4" t="s">
        <v>174</v>
      </c>
    </row>
    <row r="26" spans="2:6" ht="21.75" thickBot="1" x14ac:dyDescent="0.4">
      <c r="B26" s="4">
        <v>4</v>
      </c>
      <c r="C26" s="4" t="s">
        <v>38</v>
      </c>
      <c r="D26" s="4">
        <v>553.75</v>
      </c>
      <c r="E26" s="4" t="s">
        <v>21</v>
      </c>
      <c r="F26" s="4" t="s">
        <v>175</v>
      </c>
    </row>
    <row r="27" spans="2:6" ht="21.75" thickBot="1" x14ac:dyDescent="0.4">
      <c r="B27" s="4">
        <v>5</v>
      </c>
      <c r="C27" s="4" t="s">
        <v>176</v>
      </c>
      <c r="D27" s="4">
        <v>103.5</v>
      </c>
      <c r="E27" s="4" t="s">
        <v>159</v>
      </c>
      <c r="F27" s="4" t="s">
        <v>177</v>
      </c>
    </row>
    <row r="28" spans="2:6" ht="21.75" thickBot="1" x14ac:dyDescent="0.4">
      <c r="B28" s="4">
        <v>6</v>
      </c>
      <c r="C28" s="4" t="s">
        <v>51</v>
      </c>
      <c r="D28" s="4">
        <v>412.8</v>
      </c>
      <c r="E28" s="4" t="s">
        <v>61</v>
      </c>
      <c r="F28" s="4" t="s">
        <v>178</v>
      </c>
    </row>
    <row r="29" spans="2:6" ht="21.75" thickBot="1" x14ac:dyDescent="0.4">
      <c r="B29" s="4">
        <v>7</v>
      </c>
      <c r="C29" s="4" t="s">
        <v>179</v>
      </c>
      <c r="D29" s="4">
        <v>138</v>
      </c>
      <c r="E29" s="4" t="s">
        <v>61</v>
      </c>
      <c r="F29" s="4" t="s">
        <v>174</v>
      </c>
    </row>
    <row r="30" spans="2:6" ht="21.75" thickBot="1" x14ac:dyDescent="0.4">
      <c r="B30" s="4">
        <v>8</v>
      </c>
      <c r="C30" s="4" t="s">
        <v>179</v>
      </c>
      <c r="D30" s="4">
        <v>138</v>
      </c>
      <c r="E30" s="4" t="s">
        <v>61</v>
      </c>
      <c r="F30" s="4" t="s">
        <v>180</v>
      </c>
    </row>
    <row r="31" spans="2:6" ht="21.75" thickBot="1" x14ac:dyDescent="0.4">
      <c r="B31" s="4">
        <v>9</v>
      </c>
      <c r="C31" s="4" t="s">
        <v>181</v>
      </c>
      <c r="D31" s="4">
        <v>338.58</v>
      </c>
      <c r="E31" s="4" t="s">
        <v>61</v>
      </c>
      <c r="F31" s="4" t="s">
        <v>182</v>
      </c>
    </row>
    <row r="32" spans="2:6" ht="21.75" thickBot="1" x14ac:dyDescent="0.4">
      <c r="B32" s="4">
        <v>10</v>
      </c>
      <c r="C32" s="4" t="s">
        <v>181</v>
      </c>
      <c r="D32" s="4">
        <v>338.58</v>
      </c>
      <c r="E32" s="4" t="s">
        <v>61</v>
      </c>
      <c r="F32" s="4" t="s">
        <v>183</v>
      </c>
    </row>
    <row r="33" spans="2:6" ht="21.75" thickBot="1" x14ac:dyDescent="0.4">
      <c r="B33" s="4">
        <v>11</v>
      </c>
      <c r="C33" s="4" t="s">
        <v>184</v>
      </c>
      <c r="D33" s="4">
        <v>338.58</v>
      </c>
      <c r="E33" s="4" t="s">
        <v>61</v>
      </c>
      <c r="F33" s="4" t="s">
        <v>185</v>
      </c>
    </row>
    <row r="34" spans="2:6" ht="21.75" thickBot="1" x14ac:dyDescent="0.4">
      <c r="B34" s="4">
        <v>12</v>
      </c>
      <c r="C34" s="4" t="s">
        <v>65</v>
      </c>
      <c r="D34" s="4">
        <v>412.8</v>
      </c>
      <c r="E34" s="4" t="s">
        <v>61</v>
      </c>
      <c r="F34" s="4" t="s">
        <v>186</v>
      </c>
    </row>
    <row r="35" spans="2:6" ht="21.75" thickBot="1" x14ac:dyDescent="0.4">
      <c r="B35" s="4">
        <v>13</v>
      </c>
      <c r="C35" s="4" t="s">
        <v>179</v>
      </c>
      <c r="D35" s="4">
        <v>138</v>
      </c>
      <c r="E35" s="4" t="s">
        <v>61</v>
      </c>
      <c r="F35" s="4" t="s">
        <v>187</v>
      </c>
    </row>
    <row r="36" spans="2:6" ht="21.75" thickBot="1" x14ac:dyDescent="0.4">
      <c r="B36" s="4">
        <v>14</v>
      </c>
      <c r="C36" s="4" t="s">
        <v>184</v>
      </c>
      <c r="D36" s="4">
        <v>338.58</v>
      </c>
      <c r="E36" s="4" t="s">
        <v>64</v>
      </c>
      <c r="F36" s="4" t="s">
        <v>188</v>
      </c>
    </row>
    <row r="37" spans="2:6" ht="21.75" thickBot="1" x14ac:dyDescent="0.4">
      <c r="B37" s="4">
        <v>15</v>
      </c>
      <c r="C37" s="4" t="s">
        <v>184</v>
      </c>
      <c r="D37" s="4">
        <v>338.58</v>
      </c>
      <c r="E37" s="4" t="s">
        <v>64</v>
      </c>
      <c r="F37" s="4" t="s">
        <v>189</v>
      </c>
    </row>
    <row r="38" spans="2:6" ht="21.75" thickBot="1" x14ac:dyDescent="0.4">
      <c r="B38" s="4">
        <v>16</v>
      </c>
      <c r="C38" s="4" t="s">
        <v>184</v>
      </c>
      <c r="D38" s="4">
        <v>338.58</v>
      </c>
      <c r="E38" s="4" t="s">
        <v>66</v>
      </c>
      <c r="F38" s="4" t="s">
        <v>190</v>
      </c>
    </row>
    <row r="39" spans="2:6" ht="21.75" thickBot="1" x14ac:dyDescent="0.4">
      <c r="B39" s="4">
        <v>17</v>
      </c>
      <c r="C39" s="4" t="s">
        <v>184</v>
      </c>
      <c r="D39" s="4">
        <v>338.58</v>
      </c>
      <c r="E39" s="4" t="s">
        <v>66</v>
      </c>
      <c r="F39" s="4" t="s">
        <v>191</v>
      </c>
    </row>
    <row r="40" spans="2:6" ht="21.75" thickBot="1" x14ac:dyDescent="0.4">
      <c r="B40" s="4">
        <v>18</v>
      </c>
      <c r="C40" s="4" t="s">
        <v>30</v>
      </c>
      <c r="D40" s="4">
        <v>78</v>
      </c>
      <c r="E40" s="4" t="s">
        <v>71</v>
      </c>
      <c r="F40" s="4" t="s">
        <v>192</v>
      </c>
    </row>
    <row r="41" spans="2:6" ht="21.75" thickBot="1" x14ac:dyDescent="0.4">
      <c r="B41" s="4">
        <v>19</v>
      </c>
      <c r="C41" s="4" t="s">
        <v>193</v>
      </c>
      <c r="D41" s="4">
        <v>395.6</v>
      </c>
      <c r="E41" s="4" t="s">
        <v>71</v>
      </c>
      <c r="F41" s="4" t="s">
        <v>175</v>
      </c>
    </row>
    <row r="42" spans="2:6" ht="21.75" thickBot="1" x14ac:dyDescent="0.4">
      <c r="B42" s="4">
        <v>20</v>
      </c>
      <c r="C42" s="4" t="s">
        <v>30</v>
      </c>
      <c r="D42" s="4">
        <v>78</v>
      </c>
      <c r="E42" s="4" t="s">
        <v>106</v>
      </c>
      <c r="F42" s="4" t="s">
        <v>182</v>
      </c>
    </row>
    <row r="43" spans="2:6" ht="21.75" thickBot="1" x14ac:dyDescent="0.4">
      <c r="B43" s="4">
        <v>21</v>
      </c>
      <c r="C43" s="4" t="s">
        <v>48</v>
      </c>
      <c r="D43" s="4">
        <v>384</v>
      </c>
      <c r="E43" s="4" t="s">
        <v>194</v>
      </c>
      <c r="F43" s="4" t="s">
        <v>188</v>
      </c>
    </row>
    <row r="44" spans="2:6" ht="21.75" thickBot="1" x14ac:dyDescent="0.4">
      <c r="B44" s="4">
        <v>22</v>
      </c>
      <c r="C44" s="4" t="s">
        <v>48</v>
      </c>
      <c r="D44" s="4">
        <v>384</v>
      </c>
      <c r="E44" s="4" t="s">
        <v>194</v>
      </c>
      <c r="F44" s="4" t="s">
        <v>195</v>
      </c>
    </row>
    <row r="45" spans="2:6" ht="21.75" thickBot="1" x14ac:dyDescent="0.4">
      <c r="B45" s="4">
        <v>23</v>
      </c>
      <c r="C45" s="4" t="s">
        <v>30</v>
      </c>
      <c r="D45" s="4">
        <v>384</v>
      </c>
      <c r="E45" s="4" t="s">
        <v>194</v>
      </c>
      <c r="F45" s="4" t="s">
        <v>191</v>
      </c>
    </row>
    <row r="46" spans="2:6" ht="21.75" thickBot="1" x14ac:dyDescent="0.4">
      <c r="B46" s="4">
        <v>24</v>
      </c>
      <c r="C46" s="4" t="s">
        <v>30</v>
      </c>
      <c r="D46" s="4">
        <v>384</v>
      </c>
      <c r="E46" s="4" t="s">
        <v>194</v>
      </c>
      <c r="F46" s="4" t="s">
        <v>178</v>
      </c>
    </row>
    <row r="47" spans="2:6" ht="21.75" thickBot="1" x14ac:dyDescent="0.4">
      <c r="B47" s="4">
        <v>25</v>
      </c>
      <c r="C47" s="4" t="s">
        <v>30</v>
      </c>
      <c r="D47" s="4">
        <v>78</v>
      </c>
      <c r="E47" s="4" t="s">
        <v>194</v>
      </c>
      <c r="F47" s="4" t="s">
        <v>196</v>
      </c>
    </row>
    <row r="48" spans="2:6" ht="21.75" thickBot="1" x14ac:dyDescent="0.4">
      <c r="B48" s="4">
        <v>26</v>
      </c>
      <c r="C48" s="4" t="s">
        <v>48</v>
      </c>
      <c r="D48" s="4">
        <v>384</v>
      </c>
      <c r="E48" s="4" t="s">
        <v>194</v>
      </c>
      <c r="F48" s="4" t="s">
        <v>197</v>
      </c>
    </row>
    <row r="49" spans="2:6" ht="21.75" thickBot="1" x14ac:dyDescent="0.4">
      <c r="B49" s="4">
        <v>27</v>
      </c>
      <c r="C49" s="4" t="s">
        <v>38</v>
      </c>
      <c r="D49" s="4">
        <v>371.8</v>
      </c>
      <c r="E49" s="4" t="s">
        <v>73</v>
      </c>
      <c r="F49" s="4" t="s">
        <v>198</v>
      </c>
    </row>
    <row r="50" spans="2:6" ht="21.75" thickBot="1" x14ac:dyDescent="0.4">
      <c r="B50" s="4">
        <v>28</v>
      </c>
      <c r="C50" s="4" t="s">
        <v>30</v>
      </c>
      <c r="D50" s="4">
        <v>78</v>
      </c>
      <c r="E50" s="4" t="s">
        <v>73</v>
      </c>
      <c r="F50" s="4" t="s">
        <v>185</v>
      </c>
    </row>
    <row r="51" spans="2:6" ht="21.75" thickBot="1" x14ac:dyDescent="0.4">
      <c r="B51" s="4">
        <v>29</v>
      </c>
      <c r="C51" s="4" t="s">
        <v>30</v>
      </c>
      <c r="D51" s="4">
        <v>78</v>
      </c>
      <c r="E51" s="4" t="s">
        <v>73</v>
      </c>
      <c r="F51" s="4" t="s">
        <v>199</v>
      </c>
    </row>
    <row r="52" spans="2:6" ht="21.75" thickBot="1" x14ac:dyDescent="0.4">
      <c r="B52" s="4">
        <v>30</v>
      </c>
      <c r="C52" s="4" t="s">
        <v>38</v>
      </c>
      <c r="D52" s="4">
        <v>371.8</v>
      </c>
      <c r="E52" s="4" t="s">
        <v>74</v>
      </c>
      <c r="F52" s="4" t="s">
        <v>200</v>
      </c>
    </row>
    <row r="53" spans="2:6" ht="21.75" thickBot="1" x14ac:dyDescent="0.4">
      <c r="B53" s="4">
        <v>31</v>
      </c>
      <c r="C53" s="4" t="s">
        <v>201</v>
      </c>
      <c r="D53" s="4">
        <v>384</v>
      </c>
      <c r="E53" s="4" t="s">
        <v>74</v>
      </c>
      <c r="F53" s="4" t="s">
        <v>202</v>
      </c>
    </row>
    <row r="54" spans="2:6" ht="21.75" thickBot="1" x14ac:dyDescent="0.4">
      <c r="B54" s="4">
        <v>32</v>
      </c>
      <c r="C54" s="4" t="s">
        <v>30</v>
      </c>
      <c r="D54" s="4">
        <v>39</v>
      </c>
      <c r="E54" s="4" t="s">
        <v>81</v>
      </c>
      <c r="F54" s="4" t="s">
        <v>203</v>
      </c>
    </row>
    <row r="55" spans="2:6" ht="21.75" thickBot="1" x14ac:dyDescent="0.4">
      <c r="B55" s="4">
        <v>33</v>
      </c>
      <c r="C55" s="4" t="s">
        <v>30</v>
      </c>
      <c r="D55" s="4">
        <v>78</v>
      </c>
      <c r="E55" s="4" t="s">
        <v>81</v>
      </c>
      <c r="F55" s="4" t="s">
        <v>204</v>
      </c>
    </row>
    <row r="56" spans="2:6" ht="21.75" thickBot="1" x14ac:dyDescent="0.4">
      <c r="B56" s="4">
        <v>34</v>
      </c>
      <c r="C56" s="4" t="s">
        <v>30</v>
      </c>
      <c r="D56" s="4">
        <v>39</v>
      </c>
      <c r="E56" s="4" t="s">
        <v>81</v>
      </c>
      <c r="F56" s="4" t="s">
        <v>205</v>
      </c>
    </row>
    <row r="57" spans="2:6" ht="21.75" thickBot="1" x14ac:dyDescent="0.4">
      <c r="B57" s="4">
        <v>35</v>
      </c>
      <c r="C57" s="4" t="s">
        <v>30</v>
      </c>
      <c r="D57" s="4">
        <v>39</v>
      </c>
      <c r="E57" s="4" t="s">
        <v>81</v>
      </c>
      <c r="F57" s="4" t="s">
        <v>206</v>
      </c>
    </row>
    <row r="58" spans="2:6" ht="21.75" thickBot="1" x14ac:dyDescent="0.4">
      <c r="B58" s="4">
        <v>36</v>
      </c>
      <c r="C58" s="4" t="s">
        <v>207</v>
      </c>
      <c r="D58" s="4">
        <v>78</v>
      </c>
      <c r="E58" s="4" t="s">
        <v>25</v>
      </c>
      <c r="F58" s="4" t="s">
        <v>206</v>
      </c>
    </row>
    <row r="59" spans="2:6" ht="21.75" thickBot="1" x14ac:dyDescent="0.4">
      <c r="B59" s="4">
        <v>37</v>
      </c>
      <c r="C59" s="4" t="s">
        <v>208</v>
      </c>
      <c r="D59" s="4">
        <v>296.7</v>
      </c>
      <c r="E59" s="4" t="s">
        <v>25</v>
      </c>
      <c r="F59" s="4" t="s">
        <v>173</v>
      </c>
    </row>
    <row r="60" spans="2:6" ht="21.75" thickBot="1" x14ac:dyDescent="0.4">
      <c r="B60" s="4">
        <v>38</v>
      </c>
      <c r="C60" s="4" t="s">
        <v>30</v>
      </c>
      <c r="D60" s="4">
        <v>78</v>
      </c>
      <c r="E60" s="4" t="s">
        <v>86</v>
      </c>
      <c r="F60" s="4" t="s">
        <v>209</v>
      </c>
    </row>
    <row r="61" spans="2:6" ht="21.75" thickBot="1" x14ac:dyDescent="0.4">
      <c r="B61" s="312" t="s">
        <v>291</v>
      </c>
      <c r="C61" s="312"/>
      <c r="D61" s="5">
        <v>10407.36</v>
      </c>
      <c r="E61" s="312"/>
      <c r="F61" s="312"/>
    </row>
    <row r="63" spans="2:6" ht="21.75" thickBot="1" x14ac:dyDescent="0.4">
      <c r="B63" s="311" t="s">
        <v>87</v>
      </c>
      <c r="C63" s="311"/>
      <c r="D63" s="311"/>
      <c r="E63" s="311"/>
      <c r="F63" s="311"/>
    </row>
    <row r="64" spans="2:6" ht="21.75" thickBot="1" x14ac:dyDescent="0.4">
      <c r="B64" s="3" t="s">
        <v>4</v>
      </c>
      <c r="C64" s="3" t="s">
        <v>5</v>
      </c>
      <c r="D64" s="3" t="s">
        <v>6</v>
      </c>
      <c r="E64" s="3" t="s">
        <v>7</v>
      </c>
      <c r="F64" s="3" t="s">
        <v>8</v>
      </c>
    </row>
    <row r="65" spans="2:6" ht="21.75" thickBot="1" x14ac:dyDescent="0.4">
      <c r="B65" s="4">
        <v>1</v>
      </c>
      <c r="C65" s="4" t="s">
        <v>92</v>
      </c>
      <c r="D65" s="4">
        <v>351.77</v>
      </c>
      <c r="E65" s="4" t="s">
        <v>52</v>
      </c>
      <c r="F65" s="4" t="s">
        <v>174</v>
      </c>
    </row>
    <row r="66" spans="2:6" ht="21.75" thickBot="1" x14ac:dyDescent="0.4">
      <c r="B66" s="4">
        <v>2</v>
      </c>
      <c r="C66" s="4" t="s">
        <v>90</v>
      </c>
      <c r="D66" s="4">
        <v>900.1</v>
      </c>
      <c r="E66" s="4" t="s">
        <v>52</v>
      </c>
      <c r="F66" s="4" t="s">
        <v>173</v>
      </c>
    </row>
    <row r="67" spans="2:6" ht="21.75" thickBot="1" x14ac:dyDescent="0.4">
      <c r="B67" s="4">
        <v>3</v>
      </c>
      <c r="C67" s="4" t="s">
        <v>90</v>
      </c>
      <c r="D67" s="4">
        <v>900.1</v>
      </c>
      <c r="E67" s="4" t="s">
        <v>21</v>
      </c>
      <c r="F67" s="4" t="s">
        <v>175</v>
      </c>
    </row>
    <row r="68" spans="2:6" ht="21.75" thickBot="1" x14ac:dyDescent="0.4">
      <c r="B68" s="4">
        <v>4</v>
      </c>
      <c r="C68" s="4" t="s">
        <v>210</v>
      </c>
      <c r="D68" s="4">
        <v>161</v>
      </c>
      <c r="E68" s="4" t="s">
        <v>159</v>
      </c>
      <c r="F68" s="4" t="s">
        <v>177</v>
      </c>
    </row>
    <row r="69" spans="2:6" ht="21.75" thickBot="1" x14ac:dyDescent="0.4">
      <c r="B69" s="4">
        <v>5</v>
      </c>
      <c r="C69" s="4" t="s">
        <v>92</v>
      </c>
      <c r="D69" s="4">
        <v>403.86</v>
      </c>
      <c r="E69" s="4" t="s">
        <v>61</v>
      </c>
      <c r="F69" s="4" t="s">
        <v>186</v>
      </c>
    </row>
    <row r="70" spans="2:6" ht="21.75" thickBot="1" x14ac:dyDescent="0.4">
      <c r="B70" s="4">
        <v>6</v>
      </c>
      <c r="C70" s="4" t="s">
        <v>92</v>
      </c>
      <c r="D70" s="4">
        <v>431.81</v>
      </c>
      <c r="E70" s="4" t="s">
        <v>61</v>
      </c>
      <c r="F70" s="4" t="s">
        <v>178</v>
      </c>
    </row>
    <row r="71" spans="2:6" ht="21.75" thickBot="1" x14ac:dyDescent="0.4">
      <c r="B71" s="4">
        <v>7</v>
      </c>
      <c r="C71" s="4" t="s">
        <v>211</v>
      </c>
      <c r="D71" s="4">
        <v>150</v>
      </c>
      <c r="E71" s="4" t="s">
        <v>64</v>
      </c>
      <c r="F71" s="4" t="s">
        <v>189</v>
      </c>
    </row>
    <row r="72" spans="2:6" ht="21.75" thickBot="1" x14ac:dyDescent="0.4">
      <c r="B72" s="4">
        <v>8</v>
      </c>
      <c r="C72" s="4" t="s">
        <v>211</v>
      </c>
      <c r="D72" s="4">
        <v>150</v>
      </c>
      <c r="E72" s="4" t="s">
        <v>64</v>
      </c>
      <c r="F72" s="4" t="s">
        <v>188</v>
      </c>
    </row>
    <row r="73" spans="2:6" ht="21.75" thickBot="1" x14ac:dyDescent="0.4">
      <c r="B73" s="4">
        <v>9</v>
      </c>
      <c r="C73" s="4" t="s">
        <v>211</v>
      </c>
      <c r="D73" s="4">
        <v>150</v>
      </c>
      <c r="E73" s="4" t="s">
        <v>66</v>
      </c>
      <c r="F73" s="4" t="s">
        <v>190</v>
      </c>
    </row>
    <row r="74" spans="2:6" ht="21.75" thickBot="1" x14ac:dyDescent="0.4">
      <c r="B74" s="4">
        <v>10</v>
      </c>
      <c r="C74" s="4" t="s">
        <v>211</v>
      </c>
      <c r="D74" s="4">
        <v>150</v>
      </c>
      <c r="E74" s="4" t="s">
        <v>66</v>
      </c>
      <c r="F74" s="4" t="s">
        <v>191</v>
      </c>
    </row>
    <row r="75" spans="2:6" ht="21.75" thickBot="1" x14ac:dyDescent="0.4">
      <c r="B75" s="4">
        <v>11</v>
      </c>
      <c r="C75" s="4" t="s">
        <v>95</v>
      </c>
      <c r="D75" s="4">
        <v>421.05</v>
      </c>
      <c r="E75" s="4" t="s">
        <v>71</v>
      </c>
      <c r="F75" s="4" t="s">
        <v>175</v>
      </c>
    </row>
    <row r="76" spans="2:6" ht="21.75" thickBot="1" x14ac:dyDescent="0.4">
      <c r="B76" s="4">
        <v>12</v>
      </c>
      <c r="C76" s="4" t="s">
        <v>95</v>
      </c>
      <c r="D76" s="4">
        <v>40</v>
      </c>
      <c r="E76" s="4" t="s">
        <v>71</v>
      </c>
      <c r="F76" s="4" t="s">
        <v>192</v>
      </c>
    </row>
    <row r="77" spans="2:6" ht="21.75" thickBot="1" x14ac:dyDescent="0.4">
      <c r="B77" s="4">
        <v>13</v>
      </c>
      <c r="C77" s="4" t="s">
        <v>95</v>
      </c>
      <c r="D77" s="4">
        <v>60</v>
      </c>
      <c r="E77" s="4" t="s">
        <v>73</v>
      </c>
      <c r="F77" s="4" t="s">
        <v>199</v>
      </c>
    </row>
    <row r="78" spans="2:6" ht="21.75" thickBot="1" x14ac:dyDescent="0.4">
      <c r="B78" s="4">
        <v>14</v>
      </c>
      <c r="C78" s="4" t="s">
        <v>90</v>
      </c>
      <c r="D78" s="4">
        <v>547.26</v>
      </c>
      <c r="E78" s="4" t="s">
        <v>74</v>
      </c>
      <c r="F78" s="4" t="s">
        <v>198</v>
      </c>
    </row>
    <row r="79" spans="2:6" ht="21.75" thickBot="1" x14ac:dyDescent="0.4">
      <c r="B79" s="4">
        <v>15</v>
      </c>
      <c r="C79" s="4" t="s">
        <v>90</v>
      </c>
      <c r="D79" s="4">
        <v>547.26</v>
      </c>
      <c r="E79" s="4" t="s">
        <v>74</v>
      </c>
      <c r="F79" s="4" t="s">
        <v>200</v>
      </c>
    </row>
    <row r="80" spans="2:6" ht="21.75" thickBot="1" x14ac:dyDescent="0.4">
      <c r="B80" s="4">
        <v>16</v>
      </c>
      <c r="C80" s="4" t="s">
        <v>95</v>
      </c>
      <c r="D80" s="4">
        <v>60</v>
      </c>
      <c r="E80" s="4" t="s">
        <v>81</v>
      </c>
      <c r="F80" s="4" t="s">
        <v>204</v>
      </c>
    </row>
    <row r="81" spans="2:6" ht="21.75" thickBot="1" x14ac:dyDescent="0.4">
      <c r="B81" s="4">
        <v>17</v>
      </c>
      <c r="C81" s="4" t="s">
        <v>95</v>
      </c>
      <c r="D81" s="4">
        <v>60</v>
      </c>
      <c r="E81" s="4" t="s">
        <v>25</v>
      </c>
      <c r="F81" s="4" t="s">
        <v>206</v>
      </c>
    </row>
    <row r="82" spans="2:6" ht="21.75" thickBot="1" x14ac:dyDescent="0.4">
      <c r="B82" s="4">
        <v>18</v>
      </c>
      <c r="C82" s="4" t="s">
        <v>90</v>
      </c>
      <c r="D82" s="4">
        <v>323.36</v>
      </c>
      <c r="E82" s="4" t="s">
        <v>25</v>
      </c>
      <c r="F82" s="4" t="s">
        <v>173</v>
      </c>
    </row>
    <row r="83" spans="2:6" ht="21.75" thickBot="1" x14ac:dyDescent="0.4">
      <c r="B83" s="312" t="s">
        <v>291</v>
      </c>
      <c r="C83" s="312"/>
      <c r="D83" s="5">
        <v>5807.57</v>
      </c>
      <c r="E83" s="312"/>
      <c r="F83" s="312"/>
    </row>
    <row r="85" spans="2:6" ht="21.75" thickBot="1" x14ac:dyDescent="0.4">
      <c r="B85" s="311" t="s">
        <v>96</v>
      </c>
      <c r="C85" s="311"/>
      <c r="D85" s="311"/>
      <c r="E85" s="311"/>
      <c r="F85" s="311"/>
    </row>
    <row r="86" spans="2:6" ht="21.75" thickBot="1" x14ac:dyDescent="0.4">
      <c r="B86" s="3" t="s">
        <v>4</v>
      </c>
      <c r="C86" s="3" t="s">
        <v>5</v>
      </c>
      <c r="D86" s="3" t="s">
        <v>6</v>
      </c>
      <c r="E86" s="3" t="s">
        <v>7</v>
      </c>
      <c r="F86" s="3" t="s">
        <v>8</v>
      </c>
    </row>
    <row r="87" spans="2:6" ht="21.75" thickBot="1" x14ac:dyDescent="0.4">
      <c r="B87" s="4">
        <v>1</v>
      </c>
      <c r="C87" s="4" t="s">
        <v>212</v>
      </c>
      <c r="D87" s="4">
        <v>16.5</v>
      </c>
      <c r="E87" s="4" t="s">
        <v>21</v>
      </c>
      <c r="F87" s="4" t="s">
        <v>175</v>
      </c>
    </row>
    <row r="88" spans="2:6" ht="21.75" thickBot="1" x14ac:dyDescent="0.4">
      <c r="B88" s="4">
        <v>2</v>
      </c>
      <c r="C88" s="4" t="s">
        <v>213</v>
      </c>
      <c r="D88" s="4">
        <v>10</v>
      </c>
      <c r="E88" s="4" t="s">
        <v>159</v>
      </c>
      <c r="F88" s="4" t="s">
        <v>177</v>
      </c>
    </row>
    <row r="89" spans="2:6" ht="21.75" thickBot="1" x14ac:dyDescent="0.4">
      <c r="B89" s="4">
        <v>3</v>
      </c>
      <c r="C89" s="4" t="s">
        <v>214</v>
      </c>
      <c r="D89" s="4">
        <v>158.26</v>
      </c>
      <c r="E89" s="4" t="s">
        <v>71</v>
      </c>
      <c r="F89" s="4" t="s">
        <v>175</v>
      </c>
    </row>
    <row r="90" spans="2:6" ht="21.75" thickBot="1" x14ac:dyDescent="0.4">
      <c r="B90" s="4">
        <v>4</v>
      </c>
      <c r="C90" s="4" t="s">
        <v>215</v>
      </c>
      <c r="D90" s="4">
        <v>10</v>
      </c>
      <c r="E90" s="4" t="s">
        <v>71</v>
      </c>
      <c r="F90" s="4" t="s">
        <v>192</v>
      </c>
    </row>
    <row r="91" spans="2:6" ht="21.75" thickBot="1" x14ac:dyDescent="0.4">
      <c r="B91" s="4">
        <v>5</v>
      </c>
      <c r="C91" s="4" t="s">
        <v>207</v>
      </c>
      <c r="D91" s="4">
        <v>10</v>
      </c>
      <c r="E91" s="4" t="s">
        <v>81</v>
      </c>
      <c r="F91" s="4" t="s">
        <v>203</v>
      </c>
    </row>
    <row r="92" spans="2:6" ht="21.75" thickBot="1" x14ac:dyDescent="0.4">
      <c r="B92" s="4">
        <v>6</v>
      </c>
      <c r="C92" s="4" t="s">
        <v>207</v>
      </c>
      <c r="D92" s="4">
        <v>3.24</v>
      </c>
      <c r="E92" s="4" t="s">
        <v>81</v>
      </c>
      <c r="F92" s="4" t="s">
        <v>206</v>
      </c>
    </row>
    <row r="93" spans="2:6" ht="21.75" thickBot="1" x14ac:dyDescent="0.4">
      <c r="B93" s="4">
        <v>7</v>
      </c>
      <c r="C93" s="4" t="s">
        <v>207</v>
      </c>
      <c r="D93" s="4">
        <v>10.88</v>
      </c>
      <c r="E93" s="4" t="s">
        <v>25</v>
      </c>
      <c r="F93" s="4" t="s">
        <v>206</v>
      </c>
    </row>
    <row r="94" spans="2:6" ht="21.75" thickBot="1" x14ac:dyDescent="0.4">
      <c r="B94" s="4">
        <v>8</v>
      </c>
      <c r="C94" s="4" t="s">
        <v>212</v>
      </c>
      <c r="D94" s="4">
        <v>179.3</v>
      </c>
      <c r="E94" s="4" t="s">
        <v>25</v>
      </c>
      <c r="F94" s="4" t="s">
        <v>173</v>
      </c>
    </row>
    <row r="95" spans="2:6" ht="21.75" thickBot="1" x14ac:dyDescent="0.4">
      <c r="B95" s="4">
        <v>9</v>
      </c>
      <c r="C95" s="4" t="s">
        <v>207</v>
      </c>
      <c r="D95" s="4">
        <v>20</v>
      </c>
      <c r="E95" s="4" t="s">
        <v>86</v>
      </c>
      <c r="F95" s="4" t="s">
        <v>209</v>
      </c>
    </row>
    <row r="96" spans="2:6" ht="21.75" thickBot="1" x14ac:dyDescent="0.4">
      <c r="B96" s="312" t="s">
        <v>291</v>
      </c>
      <c r="C96" s="312"/>
      <c r="D96" s="5">
        <v>418.18</v>
      </c>
      <c r="E96" s="312"/>
      <c r="F96" s="312"/>
    </row>
    <row r="98" spans="2:6" ht="21.75" thickBot="1" x14ac:dyDescent="0.4">
      <c r="B98" s="311" t="s">
        <v>216</v>
      </c>
      <c r="C98" s="311"/>
      <c r="D98" s="311"/>
      <c r="E98" s="311"/>
      <c r="F98" s="311"/>
    </row>
    <row r="99" spans="2:6" ht="21.75" thickBot="1" x14ac:dyDescent="0.4">
      <c r="B99" s="3" t="s">
        <v>4</v>
      </c>
      <c r="C99" s="3" t="s">
        <v>5</v>
      </c>
      <c r="D99" s="3" t="s">
        <v>6</v>
      </c>
      <c r="E99" s="3" t="s">
        <v>7</v>
      </c>
      <c r="F99" s="3" t="s">
        <v>8</v>
      </c>
    </row>
    <row r="100" spans="2:6" ht="21.75" thickBot="1" x14ac:dyDescent="0.4">
      <c r="B100" s="4">
        <v>1</v>
      </c>
      <c r="C100" s="4" t="s">
        <v>217</v>
      </c>
      <c r="D100" s="4">
        <v>5297.27</v>
      </c>
      <c r="E100" s="4" t="s">
        <v>125</v>
      </c>
      <c r="F100" s="4" t="s">
        <v>218</v>
      </c>
    </row>
    <row r="101" spans="2:6" ht="21.75" thickBot="1" x14ac:dyDescent="0.4">
      <c r="B101" s="4">
        <v>2</v>
      </c>
      <c r="C101" s="4" t="s">
        <v>217</v>
      </c>
      <c r="D101" s="4">
        <v>112.91</v>
      </c>
      <c r="E101" s="4" t="s">
        <v>125</v>
      </c>
      <c r="F101" s="4" t="s">
        <v>218</v>
      </c>
    </row>
    <row r="102" spans="2:6" ht="21.75" thickBot="1" x14ac:dyDescent="0.4">
      <c r="B102" s="4">
        <v>3</v>
      </c>
      <c r="C102" s="4" t="s">
        <v>217</v>
      </c>
      <c r="D102" s="4">
        <v>70.709999999999994</v>
      </c>
      <c r="E102" s="4" t="s">
        <v>39</v>
      </c>
      <c r="F102" s="4" t="s">
        <v>218</v>
      </c>
    </row>
    <row r="103" spans="2:6" ht="21.75" thickBot="1" x14ac:dyDescent="0.4">
      <c r="B103" s="4">
        <v>4</v>
      </c>
      <c r="C103" s="4" t="s">
        <v>217</v>
      </c>
      <c r="D103" s="4">
        <v>4499.66</v>
      </c>
      <c r="E103" s="4" t="s">
        <v>219</v>
      </c>
      <c r="F103" s="4" t="s">
        <v>218</v>
      </c>
    </row>
    <row r="104" spans="2:6" ht="21.75" thickBot="1" x14ac:dyDescent="0.4">
      <c r="B104" s="4">
        <v>5</v>
      </c>
      <c r="C104" s="4" t="s">
        <v>217</v>
      </c>
      <c r="D104" s="4">
        <v>5038.0200000000004</v>
      </c>
      <c r="E104" s="4" t="s">
        <v>61</v>
      </c>
      <c r="F104" s="4" t="s">
        <v>218</v>
      </c>
    </row>
    <row r="105" spans="2:6" ht="21.75" thickBot="1" x14ac:dyDescent="0.4">
      <c r="B105" s="312" t="s">
        <v>291</v>
      </c>
      <c r="C105" s="312"/>
      <c r="D105" s="5">
        <v>15018.57</v>
      </c>
      <c r="E105" s="312"/>
      <c r="F105" s="312"/>
    </row>
    <row r="107" spans="2:6" ht="21.75" thickBot="1" x14ac:dyDescent="0.4">
      <c r="B107" s="311" t="s">
        <v>220</v>
      </c>
      <c r="C107" s="311"/>
      <c r="D107" s="311"/>
      <c r="E107" s="311"/>
      <c r="F107" s="311"/>
    </row>
    <row r="108" spans="2:6" ht="21.75" thickBot="1" x14ac:dyDescent="0.4">
      <c r="B108" s="3" t="s">
        <v>4</v>
      </c>
      <c r="C108" s="3" t="s">
        <v>5</v>
      </c>
      <c r="D108" s="3" t="s">
        <v>6</v>
      </c>
      <c r="E108" s="3" t="s">
        <v>7</v>
      </c>
      <c r="F108" s="3" t="s">
        <v>8</v>
      </c>
    </row>
    <row r="109" spans="2:6" ht="21.75" thickBot="1" x14ac:dyDescent="0.4">
      <c r="B109" s="4">
        <v>1</v>
      </c>
      <c r="C109" s="4" t="s">
        <v>221</v>
      </c>
      <c r="D109" s="4">
        <v>441.07</v>
      </c>
      <c r="E109" s="4" t="s">
        <v>42</v>
      </c>
      <c r="F109" s="4" t="s">
        <v>222</v>
      </c>
    </row>
    <row r="110" spans="2:6" ht="21.75" thickBot="1" x14ac:dyDescent="0.4">
      <c r="B110" s="4">
        <v>2</v>
      </c>
      <c r="C110" s="4" t="s">
        <v>221</v>
      </c>
      <c r="D110" s="4">
        <v>448.84</v>
      </c>
      <c r="E110" s="4" t="s">
        <v>120</v>
      </c>
      <c r="F110" s="4" t="s">
        <v>222</v>
      </c>
    </row>
    <row r="111" spans="2:6" ht="21.75" thickBot="1" x14ac:dyDescent="0.4">
      <c r="B111" s="4">
        <v>3</v>
      </c>
      <c r="C111" s="4" t="s">
        <v>221</v>
      </c>
      <c r="D111" s="4">
        <v>88.56</v>
      </c>
      <c r="E111" s="4" t="s">
        <v>194</v>
      </c>
      <c r="F111" s="4" t="s">
        <v>222</v>
      </c>
    </row>
    <row r="112" spans="2:6" ht="21.75" thickBot="1" x14ac:dyDescent="0.4">
      <c r="B112" s="312" t="s">
        <v>291</v>
      </c>
      <c r="C112" s="312"/>
      <c r="D112" s="5">
        <v>978.47</v>
      </c>
      <c r="E112" s="312"/>
      <c r="F112" s="312"/>
    </row>
    <row r="114" spans="2:6" ht="21.75" thickBot="1" x14ac:dyDescent="0.4">
      <c r="B114" s="311" t="s">
        <v>223</v>
      </c>
      <c r="C114" s="311"/>
      <c r="D114" s="311"/>
      <c r="E114" s="311"/>
      <c r="F114" s="311"/>
    </row>
    <row r="115" spans="2:6" ht="21.75" thickBot="1" x14ac:dyDescent="0.4">
      <c r="B115" s="3" t="s">
        <v>4</v>
      </c>
      <c r="C115" s="3" t="s">
        <v>5</v>
      </c>
      <c r="D115" s="3" t="s">
        <v>6</v>
      </c>
      <c r="E115" s="3" t="s">
        <v>7</v>
      </c>
      <c r="F115" s="3" t="s">
        <v>8</v>
      </c>
    </row>
    <row r="116" spans="2:6" ht="21.75" thickBot="1" x14ac:dyDescent="0.4">
      <c r="B116" s="4">
        <v>1</v>
      </c>
      <c r="C116" s="4" t="s">
        <v>224</v>
      </c>
      <c r="D116" s="4">
        <v>204.12</v>
      </c>
      <c r="E116" s="4" t="s">
        <v>28</v>
      </c>
      <c r="F116" s="4" t="s">
        <v>225</v>
      </c>
    </row>
    <row r="117" spans="2:6" ht="21.75" thickBot="1" x14ac:dyDescent="0.4">
      <c r="B117" s="4">
        <v>2</v>
      </c>
      <c r="C117" s="4" t="s">
        <v>224</v>
      </c>
      <c r="D117" s="4">
        <v>163.30000000000001</v>
      </c>
      <c r="E117" s="4" t="s">
        <v>120</v>
      </c>
      <c r="F117" s="4" t="s">
        <v>225</v>
      </c>
    </row>
    <row r="118" spans="2:6" ht="21.75" thickBot="1" x14ac:dyDescent="0.4">
      <c r="B118" s="4">
        <v>3</v>
      </c>
      <c r="C118" s="4" t="s">
        <v>224</v>
      </c>
      <c r="D118" s="4">
        <v>204.12</v>
      </c>
      <c r="E118" s="4" t="s">
        <v>64</v>
      </c>
      <c r="F118" s="4" t="s">
        <v>225</v>
      </c>
    </row>
    <row r="119" spans="2:6" ht="21.75" thickBot="1" x14ac:dyDescent="0.4">
      <c r="B119" s="312" t="s">
        <v>291</v>
      </c>
      <c r="C119" s="312"/>
      <c r="D119" s="5">
        <v>571.54</v>
      </c>
      <c r="E119" s="312"/>
      <c r="F119" s="312"/>
    </row>
    <row r="121" spans="2:6" ht="21.75" thickBot="1" x14ac:dyDescent="0.4">
      <c r="B121" s="311" t="s">
        <v>226</v>
      </c>
      <c r="C121" s="311"/>
      <c r="D121" s="311"/>
      <c r="E121" s="311"/>
      <c r="F121" s="311"/>
    </row>
    <row r="122" spans="2:6" ht="21.75" thickBot="1" x14ac:dyDescent="0.4">
      <c r="B122" s="3" t="s">
        <v>4</v>
      </c>
      <c r="C122" s="3" t="s">
        <v>5</v>
      </c>
      <c r="D122" s="3" t="s">
        <v>6</v>
      </c>
      <c r="E122" s="3" t="s">
        <v>7</v>
      </c>
      <c r="F122" s="3" t="s">
        <v>8</v>
      </c>
    </row>
    <row r="123" spans="2:6" ht="21.75" thickBot="1" x14ac:dyDescent="0.4">
      <c r="B123" s="4">
        <v>1</v>
      </c>
      <c r="C123" s="4" t="s">
        <v>227</v>
      </c>
      <c r="D123" s="4">
        <v>11627.66</v>
      </c>
      <c r="E123" s="4" t="s">
        <v>112</v>
      </c>
      <c r="F123" s="4" t="s">
        <v>228</v>
      </c>
    </row>
    <row r="124" spans="2:6" ht="21.75" thickBot="1" x14ac:dyDescent="0.4">
      <c r="B124" s="4">
        <v>2</v>
      </c>
      <c r="C124" s="4" t="s">
        <v>227</v>
      </c>
      <c r="D124" s="4">
        <v>12803.33</v>
      </c>
      <c r="E124" s="4" t="s">
        <v>55</v>
      </c>
      <c r="F124" s="4" t="s">
        <v>228</v>
      </c>
    </row>
    <row r="125" spans="2:6" ht="21.75" thickBot="1" x14ac:dyDescent="0.4">
      <c r="B125" s="312" t="s">
        <v>291</v>
      </c>
      <c r="C125" s="312"/>
      <c r="D125" s="5">
        <v>24430.99</v>
      </c>
      <c r="E125" s="312"/>
      <c r="F125" s="312"/>
    </row>
    <row r="127" spans="2:6" ht="21.75" thickBot="1" x14ac:dyDescent="0.4">
      <c r="B127" s="311" t="s">
        <v>229</v>
      </c>
      <c r="C127" s="311"/>
      <c r="D127" s="311"/>
      <c r="E127" s="311"/>
      <c r="F127" s="311"/>
    </row>
    <row r="128" spans="2:6" ht="21.75" thickBot="1" x14ac:dyDescent="0.4">
      <c r="B128" s="3" t="s">
        <v>4</v>
      </c>
      <c r="C128" s="3" t="s">
        <v>5</v>
      </c>
      <c r="D128" s="3" t="s">
        <v>6</v>
      </c>
      <c r="E128" s="3" t="s">
        <v>7</v>
      </c>
      <c r="F128" s="3" t="s">
        <v>8</v>
      </c>
    </row>
    <row r="129" spans="2:6" ht="21.75" thickBot="1" x14ac:dyDescent="0.4">
      <c r="B129" s="4">
        <v>1</v>
      </c>
      <c r="C129" s="4" t="s">
        <v>230</v>
      </c>
      <c r="D129" s="4">
        <v>1664.63</v>
      </c>
      <c r="E129" s="4" t="s">
        <v>102</v>
      </c>
      <c r="F129" s="4" t="s">
        <v>103</v>
      </c>
    </row>
    <row r="130" spans="2:6" ht="21.75" thickBot="1" x14ac:dyDescent="0.4">
      <c r="B130" s="4">
        <v>2</v>
      </c>
      <c r="C130" s="4" t="s">
        <v>230</v>
      </c>
      <c r="D130" s="4">
        <v>1482.37</v>
      </c>
      <c r="E130" s="4" t="s">
        <v>13</v>
      </c>
      <c r="F130" s="4" t="s">
        <v>103</v>
      </c>
    </row>
    <row r="131" spans="2:6" ht="21.75" thickBot="1" x14ac:dyDescent="0.4">
      <c r="B131" s="4">
        <v>3</v>
      </c>
      <c r="C131" s="4" t="s">
        <v>230</v>
      </c>
      <c r="D131" s="4">
        <v>1527.65</v>
      </c>
      <c r="E131" s="4" t="s">
        <v>231</v>
      </c>
      <c r="F131" s="4" t="s">
        <v>103</v>
      </c>
    </row>
    <row r="132" spans="2:6" ht="21.75" thickBot="1" x14ac:dyDescent="0.4">
      <c r="B132" s="312" t="s">
        <v>291</v>
      </c>
      <c r="C132" s="312"/>
      <c r="D132" s="5">
        <v>4674.6499999999996</v>
      </c>
      <c r="E132" s="312"/>
      <c r="F132" s="312"/>
    </row>
    <row r="134" spans="2:6" ht="21.75" thickBot="1" x14ac:dyDescent="0.4">
      <c r="B134" s="311" t="s">
        <v>100</v>
      </c>
      <c r="C134" s="311"/>
      <c r="D134" s="311"/>
      <c r="E134" s="311"/>
      <c r="F134" s="311"/>
    </row>
    <row r="135" spans="2:6" ht="21.75" thickBot="1" x14ac:dyDescent="0.4">
      <c r="B135" s="3" t="s">
        <v>4</v>
      </c>
      <c r="C135" s="3" t="s">
        <v>5</v>
      </c>
      <c r="D135" s="3" t="s">
        <v>6</v>
      </c>
      <c r="E135" s="3" t="s">
        <v>7</v>
      </c>
      <c r="F135" s="3" t="s">
        <v>8</v>
      </c>
    </row>
    <row r="136" spans="2:6" ht="21.75" thickBot="1" x14ac:dyDescent="0.4">
      <c r="B136" s="4">
        <v>1</v>
      </c>
      <c r="C136" s="4" t="s">
        <v>101</v>
      </c>
      <c r="D136" s="4">
        <v>1805.38</v>
      </c>
      <c r="E136" s="4" t="s">
        <v>102</v>
      </c>
      <c r="F136" s="4" t="s">
        <v>103</v>
      </c>
    </row>
    <row r="137" spans="2:6" ht="21.75" thickBot="1" x14ac:dyDescent="0.4">
      <c r="B137" s="4">
        <v>2</v>
      </c>
      <c r="C137" s="4" t="s">
        <v>101</v>
      </c>
      <c r="D137" s="4">
        <v>1875.37</v>
      </c>
      <c r="E137" s="4" t="s">
        <v>102</v>
      </c>
      <c r="F137" s="4" t="s">
        <v>103</v>
      </c>
    </row>
    <row r="138" spans="2:6" ht="21.75" thickBot="1" x14ac:dyDescent="0.4">
      <c r="B138" s="4">
        <v>3</v>
      </c>
      <c r="C138" s="4" t="s">
        <v>105</v>
      </c>
      <c r="D138" s="4">
        <v>1800.37</v>
      </c>
      <c r="E138" s="4" t="s">
        <v>13</v>
      </c>
      <c r="F138" s="4" t="s">
        <v>103</v>
      </c>
    </row>
    <row r="139" spans="2:6" ht="21.75" thickBot="1" x14ac:dyDescent="0.4">
      <c r="B139" s="4">
        <v>4</v>
      </c>
      <c r="C139" s="4" t="s">
        <v>105</v>
      </c>
      <c r="D139" s="4">
        <v>1800.37</v>
      </c>
      <c r="E139" s="4" t="s">
        <v>231</v>
      </c>
      <c r="F139" s="4" t="s">
        <v>103</v>
      </c>
    </row>
    <row r="140" spans="2:6" ht="21.75" thickBot="1" x14ac:dyDescent="0.4">
      <c r="B140" s="312" t="s">
        <v>291</v>
      </c>
      <c r="C140" s="312"/>
      <c r="D140" s="5">
        <v>7281.49</v>
      </c>
      <c r="E140" s="312"/>
      <c r="F140" s="312"/>
    </row>
    <row r="142" spans="2:6" ht="21.75" thickBot="1" x14ac:dyDescent="0.4">
      <c r="B142" s="311" t="s">
        <v>110</v>
      </c>
      <c r="C142" s="311"/>
      <c r="D142" s="311"/>
      <c r="E142" s="311"/>
      <c r="F142" s="311"/>
    </row>
    <row r="143" spans="2:6" ht="21.75" thickBot="1" x14ac:dyDescent="0.4">
      <c r="B143" s="3" t="s">
        <v>4</v>
      </c>
      <c r="C143" s="3" t="s">
        <v>5</v>
      </c>
      <c r="D143" s="3" t="s">
        <v>6</v>
      </c>
      <c r="E143" s="3" t="s">
        <v>7</v>
      </c>
      <c r="F143" s="3" t="s">
        <v>8</v>
      </c>
    </row>
    <row r="144" spans="2:6" ht="21.75" thickBot="1" x14ac:dyDescent="0.4">
      <c r="B144" s="4">
        <v>1</v>
      </c>
      <c r="C144" s="4" t="s">
        <v>232</v>
      </c>
      <c r="D144" s="4">
        <v>171</v>
      </c>
      <c r="E144" s="4" t="s">
        <v>28</v>
      </c>
      <c r="F144" s="4" t="s">
        <v>233</v>
      </c>
    </row>
    <row r="145" spans="2:6" ht="21.75" thickBot="1" x14ac:dyDescent="0.4">
      <c r="B145" s="4">
        <v>2</v>
      </c>
      <c r="C145" s="4" t="s">
        <v>234</v>
      </c>
      <c r="D145" s="4">
        <v>100</v>
      </c>
      <c r="E145" s="4" t="s">
        <v>18</v>
      </c>
      <c r="F145" s="4" t="s">
        <v>235</v>
      </c>
    </row>
    <row r="146" spans="2:6" ht="21.75" thickBot="1" x14ac:dyDescent="0.4">
      <c r="B146" s="4">
        <v>3</v>
      </c>
      <c r="C146" s="4" t="s">
        <v>236</v>
      </c>
      <c r="D146" s="4">
        <v>831.57</v>
      </c>
      <c r="E146" s="4" t="s">
        <v>18</v>
      </c>
      <c r="F146" s="4" t="s">
        <v>237</v>
      </c>
    </row>
    <row r="147" spans="2:6" ht="21.75" thickBot="1" x14ac:dyDescent="0.4">
      <c r="B147" s="4">
        <v>4</v>
      </c>
      <c r="C147" s="4" t="s">
        <v>232</v>
      </c>
      <c r="D147" s="4">
        <v>205.2</v>
      </c>
      <c r="E147" s="4" t="s">
        <v>238</v>
      </c>
      <c r="F147" s="4" t="s">
        <v>239</v>
      </c>
    </row>
    <row r="148" spans="2:6" ht="21.75" thickBot="1" x14ac:dyDescent="0.4">
      <c r="B148" s="4">
        <v>5</v>
      </c>
      <c r="C148" s="4" t="s">
        <v>232</v>
      </c>
      <c r="D148" s="4">
        <v>44</v>
      </c>
      <c r="E148" s="4" t="s">
        <v>115</v>
      </c>
      <c r="F148" s="4" t="s">
        <v>240</v>
      </c>
    </row>
    <row r="149" spans="2:6" ht="21.75" thickBot="1" x14ac:dyDescent="0.4">
      <c r="B149" s="4">
        <v>6</v>
      </c>
      <c r="C149" s="4" t="s">
        <v>232</v>
      </c>
      <c r="D149" s="4">
        <v>41.8</v>
      </c>
      <c r="E149" s="4" t="s">
        <v>115</v>
      </c>
      <c r="F149" s="4" t="s">
        <v>241</v>
      </c>
    </row>
    <row r="150" spans="2:6" ht="21.75" thickBot="1" x14ac:dyDescent="0.4">
      <c r="B150" s="4">
        <v>7</v>
      </c>
      <c r="C150" s="4" t="s">
        <v>236</v>
      </c>
      <c r="D150" s="4">
        <v>530.82000000000005</v>
      </c>
      <c r="E150" s="4" t="s">
        <v>42</v>
      </c>
      <c r="F150" s="4" t="s">
        <v>237</v>
      </c>
    </row>
    <row r="151" spans="2:6" ht="21.75" thickBot="1" x14ac:dyDescent="0.4">
      <c r="B151" s="4">
        <v>8</v>
      </c>
      <c r="C151" s="4" t="s">
        <v>232</v>
      </c>
      <c r="D151" s="4">
        <v>600</v>
      </c>
      <c r="E151" s="4" t="s">
        <v>117</v>
      </c>
      <c r="F151" s="4" t="s">
        <v>235</v>
      </c>
    </row>
    <row r="152" spans="2:6" ht="21.75" thickBot="1" x14ac:dyDescent="0.4">
      <c r="B152" s="4">
        <v>9</v>
      </c>
      <c r="C152" s="4" t="s">
        <v>232</v>
      </c>
      <c r="D152" s="4">
        <v>100</v>
      </c>
      <c r="E152" s="4" t="s">
        <v>117</v>
      </c>
      <c r="F152" s="4" t="s">
        <v>235</v>
      </c>
    </row>
    <row r="153" spans="2:6" ht="21.75" thickBot="1" x14ac:dyDescent="0.4">
      <c r="B153" s="4">
        <v>10</v>
      </c>
      <c r="C153" s="4" t="s">
        <v>236</v>
      </c>
      <c r="D153" s="4">
        <v>513.09</v>
      </c>
      <c r="E153" s="4" t="s">
        <v>194</v>
      </c>
      <c r="F153" s="4" t="s">
        <v>237</v>
      </c>
    </row>
    <row r="154" spans="2:6" ht="21.75" thickBot="1" x14ac:dyDescent="0.4">
      <c r="B154" s="4">
        <v>11</v>
      </c>
      <c r="C154" s="4" t="s">
        <v>232</v>
      </c>
      <c r="D154" s="4">
        <v>100</v>
      </c>
      <c r="E154" s="4" t="s">
        <v>15</v>
      </c>
      <c r="F154" s="4" t="s">
        <v>235</v>
      </c>
    </row>
    <row r="155" spans="2:6" ht="21.75" thickBot="1" x14ac:dyDescent="0.4">
      <c r="B155" s="312" t="s">
        <v>291</v>
      </c>
      <c r="C155" s="312"/>
      <c r="D155" s="5">
        <v>3237.48</v>
      </c>
      <c r="E155" s="312"/>
      <c r="F155" s="312"/>
    </row>
    <row r="157" spans="2:6" ht="21.75" thickBot="1" x14ac:dyDescent="0.4">
      <c r="B157" s="311" t="s">
        <v>242</v>
      </c>
      <c r="C157" s="311"/>
      <c r="D157" s="311"/>
      <c r="E157" s="311"/>
      <c r="F157" s="311"/>
    </row>
    <row r="158" spans="2:6" ht="21.75" thickBot="1" x14ac:dyDescent="0.4">
      <c r="B158" s="3" t="s">
        <v>4</v>
      </c>
      <c r="C158" s="3" t="s">
        <v>5</v>
      </c>
      <c r="D158" s="3" t="s">
        <v>6</v>
      </c>
      <c r="E158" s="3" t="s">
        <v>7</v>
      </c>
      <c r="F158" s="3" t="s">
        <v>8</v>
      </c>
    </row>
    <row r="159" spans="2:6" ht="21.75" thickBot="1" x14ac:dyDescent="0.4">
      <c r="B159" s="4">
        <v>1</v>
      </c>
      <c r="C159" s="4" t="s">
        <v>243</v>
      </c>
      <c r="D159" s="4">
        <v>71.25</v>
      </c>
      <c r="E159" s="4" t="s">
        <v>115</v>
      </c>
      <c r="F159" s="4" t="s">
        <v>244</v>
      </c>
    </row>
    <row r="160" spans="2:6" ht="21.75" thickBot="1" x14ac:dyDescent="0.4">
      <c r="B160" s="4">
        <v>2</v>
      </c>
      <c r="C160" s="4" t="s">
        <v>245</v>
      </c>
      <c r="D160" s="4">
        <v>420</v>
      </c>
      <c r="E160" s="4" t="s">
        <v>115</v>
      </c>
      <c r="F160" s="4" t="s">
        <v>246</v>
      </c>
    </row>
    <row r="161" spans="2:6" ht="21.75" thickBot="1" x14ac:dyDescent="0.4">
      <c r="B161" s="4">
        <v>3</v>
      </c>
      <c r="C161" s="4" t="s">
        <v>247</v>
      </c>
      <c r="D161" s="4">
        <v>420</v>
      </c>
      <c r="E161" s="4" t="s">
        <v>42</v>
      </c>
      <c r="F161" s="4" t="s">
        <v>246</v>
      </c>
    </row>
    <row r="162" spans="2:6" ht="21.75" thickBot="1" x14ac:dyDescent="0.4">
      <c r="B162" s="4">
        <v>4</v>
      </c>
      <c r="C162" s="4" t="s">
        <v>247</v>
      </c>
      <c r="D162" s="4">
        <v>420</v>
      </c>
      <c r="E162" s="4" t="s">
        <v>159</v>
      </c>
      <c r="F162" s="4" t="s">
        <v>246</v>
      </c>
    </row>
    <row r="163" spans="2:6" ht="21.75" thickBot="1" x14ac:dyDescent="0.4">
      <c r="B163" s="4">
        <v>5</v>
      </c>
      <c r="C163" s="4" t="s">
        <v>248</v>
      </c>
      <c r="D163" s="4">
        <v>612</v>
      </c>
      <c r="E163" s="4" t="s">
        <v>249</v>
      </c>
      <c r="F163" s="4" t="s">
        <v>250</v>
      </c>
    </row>
    <row r="164" spans="2:6" ht="21.75" thickBot="1" x14ac:dyDescent="0.4">
      <c r="B164" s="4">
        <v>6</v>
      </c>
      <c r="C164" s="4" t="s">
        <v>251</v>
      </c>
      <c r="D164" s="4">
        <v>232</v>
      </c>
      <c r="E164" s="4" t="s">
        <v>117</v>
      </c>
      <c r="F164" s="4" t="s">
        <v>244</v>
      </c>
    </row>
    <row r="165" spans="2:6" ht="21.75" thickBot="1" x14ac:dyDescent="0.4">
      <c r="B165" s="4">
        <v>7</v>
      </c>
      <c r="C165" s="4" t="s">
        <v>252</v>
      </c>
      <c r="D165" s="4">
        <v>4190</v>
      </c>
      <c r="E165" s="4" t="s">
        <v>78</v>
      </c>
      <c r="F165" s="4" t="s">
        <v>244</v>
      </c>
    </row>
    <row r="166" spans="2:6" ht="21.75" thickBot="1" x14ac:dyDescent="0.4">
      <c r="B166" s="4">
        <v>8</v>
      </c>
      <c r="C166" s="4" t="s">
        <v>253</v>
      </c>
      <c r="D166" s="4">
        <v>265.2</v>
      </c>
      <c r="E166" s="4" t="s">
        <v>86</v>
      </c>
      <c r="F166" s="4" t="s">
        <v>246</v>
      </c>
    </row>
    <row r="167" spans="2:6" ht="21.75" thickBot="1" x14ac:dyDescent="0.4">
      <c r="B167" s="4">
        <v>9</v>
      </c>
      <c r="C167" s="4" t="s">
        <v>247</v>
      </c>
      <c r="D167" s="4">
        <v>420</v>
      </c>
      <c r="E167" s="4" t="s">
        <v>86</v>
      </c>
      <c r="F167" s="4" t="s">
        <v>246</v>
      </c>
    </row>
    <row r="168" spans="2:6" ht="21.75" thickBot="1" x14ac:dyDescent="0.4">
      <c r="B168" s="4">
        <v>10</v>
      </c>
      <c r="C168" s="4" t="s">
        <v>254</v>
      </c>
      <c r="D168" s="4">
        <v>802.19</v>
      </c>
      <c r="E168" s="4" t="s">
        <v>15</v>
      </c>
      <c r="F168" s="4" t="s">
        <v>255</v>
      </c>
    </row>
    <row r="169" spans="2:6" ht="21.75" thickBot="1" x14ac:dyDescent="0.4">
      <c r="B169" s="312" t="s">
        <v>291</v>
      </c>
      <c r="C169" s="312"/>
      <c r="D169" s="5">
        <v>7852.64</v>
      </c>
      <c r="E169" s="312"/>
      <c r="F169" s="312"/>
    </row>
    <row r="171" spans="2:6" ht="21.75" thickBot="1" x14ac:dyDescent="0.4">
      <c r="B171" s="311" t="s">
        <v>256</v>
      </c>
      <c r="C171" s="311"/>
      <c r="D171" s="311"/>
      <c r="E171" s="311"/>
      <c r="F171" s="311"/>
    </row>
    <row r="172" spans="2:6" ht="21.75" thickBot="1" x14ac:dyDescent="0.4">
      <c r="B172" s="3" t="s">
        <v>4</v>
      </c>
      <c r="C172" s="3" t="s">
        <v>5</v>
      </c>
      <c r="D172" s="3" t="s">
        <v>6</v>
      </c>
      <c r="E172" s="3" t="s">
        <v>7</v>
      </c>
      <c r="F172" s="3" t="s">
        <v>8</v>
      </c>
    </row>
    <row r="173" spans="2:6" ht="21.75" thickBot="1" x14ac:dyDescent="0.4">
      <c r="B173" s="4">
        <v>1</v>
      </c>
      <c r="C173" s="4" t="s">
        <v>257</v>
      </c>
      <c r="D173" s="4">
        <v>2372.1999999999998</v>
      </c>
      <c r="E173" s="4" t="s">
        <v>21</v>
      </c>
      <c r="F173" s="4" t="s">
        <v>258</v>
      </c>
    </row>
    <row r="174" spans="2:6" ht="21.75" thickBot="1" x14ac:dyDescent="0.4">
      <c r="B174" s="4">
        <v>2</v>
      </c>
      <c r="C174" s="4" t="s">
        <v>257</v>
      </c>
      <c r="D174" s="4">
        <v>2842.68</v>
      </c>
      <c r="E174" s="4" t="s">
        <v>21</v>
      </c>
      <c r="F174" s="4" t="s">
        <v>258</v>
      </c>
    </row>
    <row r="175" spans="2:6" ht="21.75" thickBot="1" x14ac:dyDescent="0.4">
      <c r="B175" s="4"/>
      <c r="C175" s="4" t="s">
        <v>257</v>
      </c>
      <c r="D175" s="4">
        <v>2772.55</v>
      </c>
      <c r="E175" s="4" t="s">
        <v>15</v>
      </c>
      <c r="F175" s="4" t="s">
        <v>258</v>
      </c>
    </row>
    <row r="176" spans="2:6" ht="21.75" thickBot="1" x14ac:dyDescent="0.4">
      <c r="B176" s="312" t="s">
        <v>291</v>
      </c>
      <c r="C176" s="312"/>
      <c r="D176" s="5">
        <f>SUM(D173:D175)</f>
        <v>7987.4299999999994</v>
      </c>
      <c r="E176" s="312"/>
      <c r="F176" s="312"/>
    </row>
    <row r="178" spans="2:6" ht="21.75" thickBot="1" x14ac:dyDescent="0.4">
      <c r="B178" s="311" t="s">
        <v>259</v>
      </c>
      <c r="C178" s="311"/>
      <c r="D178" s="311"/>
      <c r="E178" s="311"/>
      <c r="F178" s="311"/>
    </row>
    <row r="179" spans="2:6" ht="21.75" thickBot="1" x14ac:dyDescent="0.4">
      <c r="B179" s="3" t="s">
        <v>4</v>
      </c>
      <c r="C179" s="3" t="s">
        <v>5</v>
      </c>
      <c r="D179" s="3" t="s">
        <v>6</v>
      </c>
      <c r="E179" s="3" t="s">
        <v>7</v>
      </c>
      <c r="F179" s="3" t="s">
        <v>8</v>
      </c>
    </row>
    <row r="180" spans="2:6" ht="21.75" thickBot="1" x14ac:dyDescent="0.4">
      <c r="B180" s="4">
        <v>1</v>
      </c>
      <c r="C180" s="4" t="s">
        <v>260</v>
      </c>
      <c r="D180" s="4">
        <v>10</v>
      </c>
      <c r="E180" s="4" t="s">
        <v>231</v>
      </c>
      <c r="F180" s="4" t="s">
        <v>113</v>
      </c>
    </row>
    <row r="181" spans="2:6" ht="21.75" thickBot="1" x14ac:dyDescent="0.4">
      <c r="B181" s="4">
        <v>2</v>
      </c>
      <c r="C181" s="4" t="s">
        <v>260</v>
      </c>
      <c r="D181" s="4">
        <v>40</v>
      </c>
      <c r="E181" s="4" t="s">
        <v>231</v>
      </c>
      <c r="F181" s="4" t="s">
        <v>113</v>
      </c>
    </row>
    <row r="182" spans="2:6" ht="21.75" thickBot="1" x14ac:dyDescent="0.4">
      <c r="B182" s="4">
        <v>3</v>
      </c>
      <c r="C182" s="4" t="s">
        <v>260</v>
      </c>
      <c r="D182" s="4">
        <v>10</v>
      </c>
      <c r="E182" s="4" t="s">
        <v>231</v>
      </c>
      <c r="F182" s="4" t="s">
        <v>113</v>
      </c>
    </row>
    <row r="183" spans="2:6" ht="21.75" thickBot="1" x14ac:dyDescent="0.4">
      <c r="B183" s="4">
        <v>4</v>
      </c>
      <c r="C183" s="4" t="s">
        <v>260</v>
      </c>
      <c r="D183" s="4">
        <v>40</v>
      </c>
      <c r="E183" s="4" t="s">
        <v>231</v>
      </c>
      <c r="F183" s="4" t="s">
        <v>113</v>
      </c>
    </row>
    <row r="184" spans="2:6" ht="21.75" thickBot="1" x14ac:dyDescent="0.4">
      <c r="B184" s="4">
        <v>5</v>
      </c>
      <c r="C184" s="4" t="s">
        <v>260</v>
      </c>
      <c r="D184" s="4">
        <v>25</v>
      </c>
      <c r="E184" s="4" t="s">
        <v>231</v>
      </c>
      <c r="F184" s="4" t="s">
        <v>113</v>
      </c>
    </row>
    <row r="185" spans="2:6" ht="21.75" thickBot="1" x14ac:dyDescent="0.4">
      <c r="B185" s="4">
        <v>6</v>
      </c>
      <c r="C185" s="4" t="s">
        <v>260</v>
      </c>
      <c r="D185" s="4">
        <v>25</v>
      </c>
      <c r="E185" s="4" t="s">
        <v>231</v>
      </c>
      <c r="F185" s="4" t="s">
        <v>113</v>
      </c>
    </row>
    <row r="186" spans="2:6" ht="21.75" thickBot="1" x14ac:dyDescent="0.4">
      <c r="B186" s="312" t="s">
        <v>291</v>
      </c>
      <c r="C186" s="312"/>
      <c r="D186" s="5">
        <v>150</v>
      </c>
      <c r="E186" s="312"/>
      <c r="F186" s="312"/>
    </row>
    <row r="188" spans="2:6" ht="21.75" thickBot="1" x14ac:dyDescent="0.4">
      <c r="B188" s="311" t="s">
        <v>261</v>
      </c>
      <c r="C188" s="311"/>
      <c r="D188" s="311"/>
      <c r="E188" s="311"/>
      <c r="F188" s="311"/>
    </row>
    <row r="189" spans="2:6" ht="21.75" thickBot="1" x14ac:dyDescent="0.4">
      <c r="B189" s="3" t="s">
        <v>4</v>
      </c>
      <c r="C189" s="3" t="s">
        <v>5</v>
      </c>
      <c r="D189" s="3" t="s">
        <v>6</v>
      </c>
      <c r="E189" s="3" t="s">
        <v>7</v>
      </c>
      <c r="F189" s="3" t="s">
        <v>8</v>
      </c>
    </row>
    <row r="190" spans="2:6" ht="21.75" thickBot="1" x14ac:dyDescent="0.4">
      <c r="B190" s="4">
        <v>1</v>
      </c>
      <c r="C190" s="4" t="s">
        <v>262</v>
      </c>
      <c r="D190" s="4">
        <v>1278.3399999999999</v>
      </c>
      <c r="E190" s="4" t="s">
        <v>15</v>
      </c>
      <c r="F190" s="4" t="s">
        <v>263</v>
      </c>
    </row>
    <row r="191" spans="2:6" ht="21.75" thickBot="1" x14ac:dyDescent="0.4">
      <c r="B191" s="312" t="s">
        <v>291</v>
      </c>
      <c r="C191" s="312"/>
      <c r="D191" s="5">
        <v>1278.3399999999999</v>
      </c>
      <c r="E191" s="312"/>
      <c r="F191" s="312"/>
    </row>
    <row r="193" spans="2:6" ht="21.75" thickBot="1" x14ac:dyDescent="0.4">
      <c r="B193" s="311" t="s">
        <v>264</v>
      </c>
      <c r="C193" s="311"/>
      <c r="D193" s="311"/>
      <c r="E193" s="311"/>
      <c r="F193" s="311"/>
    </row>
    <row r="194" spans="2:6" ht="21.75" thickBot="1" x14ac:dyDescent="0.4">
      <c r="B194" s="3" t="s">
        <v>4</v>
      </c>
      <c r="C194" s="3" t="s">
        <v>5</v>
      </c>
      <c r="D194" s="3" t="s">
        <v>6</v>
      </c>
      <c r="E194" s="3" t="s">
        <v>7</v>
      </c>
      <c r="F194" s="3" t="s">
        <v>8</v>
      </c>
    </row>
    <row r="195" spans="2:6" ht="21.75" thickBot="1" x14ac:dyDescent="0.4">
      <c r="B195" s="4">
        <v>1</v>
      </c>
      <c r="C195" s="4" t="s">
        <v>265</v>
      </c>
      <c r="D195" s="4">
        <v>10</v>
      </c>
      <c r="E195" s="4" t="s">
        <v>71</v>
      </c>
      <c r="F195" s="4" t="s">
        <v>266</v>
      </c>
    </row>
    <row r="196" spans="2:6" ht="21.75" thickBot="1" x14ac:dyDescent="0.4">
      <c r="B196" s="4">
        <v>2</v>
      </c>
      <c r="C196" s="4" t="s">
        <v>265</v>
      </c>
      <c r="D196" s="4">
        <v>10</v>
      </c>
      <c r="E196" s="4" t="s">
        <v>71</v>
      </c>
      <c r="F196" s="4" t="s">
        <v>266</v>
      </c>
    </row>
    <row r="197" spans="2:6" ht="21.75" thickBot="1" x14ac:dyDescent="0.4">
      <c r="B197" s="312" t="s">
        <v>291</v>
      </c>
      <c r="C197" s="312"/>
      <c r="D197" s="5">
        <v>20</v>
      </c>
      <c r="E197" s="312"/>
      <c r="F197" s="312"/>
    </row>
    <row r="199" spans="2:6" ht="21.75" thickBot="1" x14ac:dyDescent="0.4">
      <c r="B199" s="311" t="s">
        <v>267</v>
      </c>
      <c r="C199" s="311"/>
      <c r="D199" s="311"/>
      <c r="E199" s="311"/>
      <c r="F199" s="311"/>
    </row>
    <row r="200" spans="2:6" ht="21.75" thickBot="1" x14ac:dyDescent="0.4">
      <c r="B200" s="3" t="s">
        <v>4</v>
      </c>
      <c r="C200" s="3" t="s">
        <v>5</v>
      </c>
      <c r="D200" s="3" t="s">
        <v>6</v>
      </c>
      <c r="E200" s="3" t="s">
        <v>7</v>
      </c>
      <c r="F200" s="3" t="s">
        <v>8</v>
      </c>
    </row>
    <row r="201" spans="2:6" ht="21.75" thickBot="1" x14ac:dyDescent="0.4">
      <c r="B201" s="4">
        <v>1</v>
      </c>
      <c r="C201" s="4" t="s">
        <v>268</v>
      </c>
      <c r="D201" s="4">
        <v>15870</v>
      </c>
      <c r="E201" s="4" t="s">
        <v>18</v>
      </c>
      <c r="F201" s="4" t="s">
        <v>269</v>
      </c>
    </row>
    <row r="202" spans="2:6" ht="21.75" thickBot="1" x14ac:dyDescent="0.4">
      <c r="B202" s="4">
        <v>2</v>
      </c>
      <c r="C202" s="4" t="s">
        <v>268</v>
      </c>
      <c r="D202" s="4">
        <v>15870</v>
      </c>
      <c r="E202" s="4" t="s">
        <v>21</v>
      </c>
      <c r="F202" s="4" t="s">
        <v>269</v>
      </c>
    </row>
    <row r="203" spans="2:6" ht="21.75" thickBot="1" x14ac:dyDescent="0.4">
      <c r="B203" s="4">
        <v>3</v>
      </c>
      <c r="C203" s="4" t="s">
        <v>268</v>
      </c>
      <c r="D203" s="4">
        <v>15870</v>
      </c>
      <c r="E203" s="4" t="s">
        <v>117</v>
      </c>
      <c r="F203" s="4" t="s">
        <v>269</v>
      </c>
    </row>
    <row r="204" spans="2:6" ht="21.75" thickBot="1" x14ac:dyDescent="0.4">
      <c r="B204" s="312" t="s">
        <v>291</v>
      </c>
      <c r="C204" s="312"/>
      <c r="D204" s="5">
        <v>47610</v>
      </c>
      <c r="E204" s="312"/>
      <c r="F204" s="312"/>
    </row>
    <row r="206" spans="2:6" ht="21.75" thickBot="1" x14ac:dyDescent="0.4">
      <c r="B206" s="311" t="s">
        <v>270</v>
      </c>
      <c r="C206" s="311"/>
      <c r="D206" s="311"/>
      <c r="E206" s="311"/>
      <c r="F206" s="311"/>
    </row>
    <row r="207" spans="2:6" ht="21.75" thickBot="1" x14ac:dyDescent="0.4">
      <c r="B207" s="3" t="s">
        <v>4</v>
      </c>
      <c r="C207" s="3" t="s">
        <v>5</v>
      </c>
      <c r="D207" s="3" t="s">
        <v>6</v>
      </c>
      <c r="E207" s="3" t="s">
        <v>7</v>
      </c>
      <c r="F207" s="3" t="s">
        <v>8</v>
      </c>
    </row>
    <row r="208" spans="2:6" ht="21.75" thickBot="1" x14ac:dyDescent="0.4">
      <c r="B208" s="4">
        <v>1</v>
      </c>
      <c r="C208" s="4" t="s">
        <v>271</v>
      </c>
      <c r="D208" s="4">
        <v>590</v>
      </c>
      <c r="E208" s="4" t="s">
        <v>18</v>
      </c>
      <c r="F208" s="4" t="s">
        <v>235</v>
      </c>
    </row>
    <row r="209" spans="2:6" ht="21.75" thickBot="1" x14ac:dyDescent="0.4">
      <c r="B209" s="4">
        <v>2</v>
      </c>
      <c r="C209" s="4" t="s">
        <v>271</v>
      </c>
      <c r="D209" s="4">
        <v>200</v>
      </c>
      <c r="E209" s="4" t="s">
        <v>18</v>
      </c>
      <c r="F209" s="4" t="s">
        <v>235</v>
      </c>
    </row>
    <row r="210" spans="2:6" ht="21.75" thickBot="1" x14ac:dyDescent="0.4">
      <c r="B210" s="4">
        <v>3</v>
      </c>
      <c r="C210" s="4" t="s">
        <v>272</v>
      </c>
      <c r="D210" s="4">
        <v>290</v>
      </c>
      <c r="E210" s="4" t="s">
        <v>238</v>
      </c>
      <c r="F210" s="4" t="s">
        <v>273</v>
      </c>
    </row>
    <row r="211" spans="2:6" ht="21.75" thickBot="1" x14ac:dyDescent="0.4">
      <c r="B211" s="4">
        <v>4</v>
      </c>
      <c r="C211" s="4" t="s">
        <v>274</v>
      </c>
      <c r="D211" s="4">
        <v>778.8</v>
      </c>
      <c r="E211" s="4" t="s">
        <v>42</v>
      </c>
      <c r="F211" s="4" t="s">
        <v>275</v>
      </c>
    </row>
    <row r="212" spans="2:6" ht="21.75" thickBot="1" x14ac:dyDescent="0.4">
      <c r="B212" s="4">
        <v>5</v>
      </c>
      <c r="C212" s="4" t="s">
        <v>274</v>
      </c>
      <c r="D212" s="4">
        <v>719.8</v>
      </c>
      <c r="E212" s="4" t="s">
        <v>21</v>
      </c>
      <c r="F212" s="4" t="s">
        <v>275</v>
      </c>
    </row>
    <row r="213" spans="2:6" ht="21.75" thickBot="1" x14ac:dyDescent="0.4">
      <c r="B213" s="4">
        <v>6</v>
      </c>
      <c r="C213" s="4" t="s">
        <v>272</v>
      </c>
      <c r="D213" s="4">
        <v>290</v>
      </c>
      <c r="E213" s="4" t="s">
        <v>21</v>
      </c>
      <c r="F213" s="4" t="s">
        <v>273</v>
      </c>
    </row>
    <row r="214" spans="2:6" ht="21.75" thickBot="1" x14ac:dyDescent="0.4">
      <c r="B214" s="4">
        <v>7</v>
      </c>
      <c r="C214" s="4" t="s">
        <v>271</v>
      </c>
      <c r="D214" s="4">
        <v>590</v>
      </c>
      <c r="E214" s="4" t="s">
        <v>57</v>
      </c>
      <c r="F214" s="4" t="s">
        <v>235</v>
      </c>
    </row>
    <row r="215" spans="2:6" ht="21.75" thickBot="1" x14ac:dyDescent="0.4">
      <c r="B215" s="4">
        <v>8</v>
      </c>
      <c r="C215" s="4" t="s">
        <v>276</v>
      </c>
      <c r="D215" s="4">
        <v>290</v>
      </c>
      <c r="E215" s="4" t="s">
        <v>117</v>
      </c>
      <c r="F215" s="4" t="s">
        <v>273</v>
      </c>
    </row>
    <row r="216" spans="2:6" ht="21.75" thickBot="1" x14ac:dyDescent="0.4">
      <c r="B216" s="4">
        <v>9</v>
      </c>
      <c r="C216" s="4" t="s">
        <v>271</v>
      </c>
      <c r="D216" s="4">
        <v>590</v>
      </c>
      <c r="E216" s="4" t="s">
        <v>86</v>
      </c>
      <c r="F216" s="4" t="s">
        <v>235</v>
      </c>
    </row>
    <row r="217" spans="2:6" ht="21.75" thickBot="1" x14ac:dyDescent="0.4">
      <c r="B217" s="4">
        <v>10</v>
      </c>
      <c r="C217" s="4" t="s">
        <v>277</v>
      </c>
      <c r="D217" s="4">
        <v>719.8</v>
      </c>
      <c r="E217" s="4" t="s">
        <v>15</v>
      </c>
      <c r="F217" s="4" t="s">
        <v>275</v>
      </c>
    </row>
    <row r="218" spans="2:6" ht="21.75" thickBot="1" x14ac:dyDescent="0.4">
      <c r="B218" s="312" t="s">
        <v>291</v>
      </c>
      <c r="C218" s="312"/>
      <c r="D218" s="5">
        <v>5058.3999999999996</v>
      </c>
      <c r="E218" s="312"/>
      <c r="F218" s="312"/>
    </row>
    <row r="220" spans="2:6" ht="21.75" thickBot="1" x14ac:dyDescent="0.4">
      <c r="B220" s="311" t="s">
        <v>278</v>
      </c>
      <c r="C220" s="311"/>
      <c r="D220" s="311"/>
      <c r="E220" s="311"/>
      <c r="F220" s="311"/>
    </row>
    <row r="221" spans="2:6" ht="21.75" thickBot="1" x14ac:dyDescent="0.4">
      <c r="B221" s="3" t="s">
        <v>4</v>
      </c>
      <c r="C221" s="3" t="s">
        <v>5</v>
      </c>
      <c r="D221" s="3" t="s">
        <v>6</v>
      </c>
      <c r="E221" s="3" t="s">
        <v>7</v>
      </c>
      <c r="F221" s="3" t="s">
        <v>8</v>
      </c>
    </row>
    <row r="222" spans="2:6" ht="21.75" thickBot="1" x14ac:dyDescent="0.4">
      <c r="B222" s="4">
        <v>1</v>
      </c>
      <c r="C222" s="4" t="s">
        <v>279</v>
      </c>
      <c r="D222" s="4">
        <v>188.8</v>
      </c>
      <c r="E222" s="4" t="s">
        <v>18</v>
      </c>
      <c r="F222" s="4" t="s">
        <v>280</v>
      </c>
    </row>
    <row r="223" spans="2:6" ht="21.75" thickBot="1" x14ac:dyDescent="0.4">
      <c r="B223" s="4">
        <v>2</v>
      </c>
      <c r="C223" s="4" t="s">
        <v>279</v>
      </c>
      <c r="D223" s="4">
        <v>188.8</v>
      </c>
      <c r="E223" s="4" t="s">
        <v>238</v>
      </c>
      <c r="F223" s="4" t="s">
        <v>280</v>
      </c>
    </row>
    <row r="224" spans="2:6" ht="21.75" thickBot="1" x14ac:dyDescent="0.4">
      <c r="B224" s="4">
        <v>3</v>
      </c>
      <c r="C224" s="4" t="s">
        <v>279</v>
      </c>
      <c r="D224" s="4">
        <v>188.8</v>
      </c>
      <c r="E224" s="4" t="s">
        <v>159</v>
      </c>
      <c r="F224" s="4" t="s">
        <v>280</v>
      </c>
    </row>
    <row r="225" spans="2:6" ht="21.75" thickBot="1" x14ac:dyDescent="0.4">
      <c r="B225" s="4">
        <v>4</v>
      </c>
      <c r="C225" s="4" t="s">
        <v>279</v>
      </c>
      <c r="D225" s="4">
        <v>188.8</v>
      </c>
      <c r="E225" s="4" t="s">
        <v>86</v>
      </c>
      <c r="F225" s="4" t="s">
        <v>280</v>
      </c>
    </row>
    <row r="226" spans="2:6" ht="21.75" thickBot="1" x14ac:dyDescent="0.4">
      <c r="B226" s="312" t="s">
        <v>291</v>
      </c>
      <c r="C226" s="312"/>
      <c r="D226" s="5">
        <v>755.2</v>
      </c>
      <c r="E226" s="312"/>
      <c r="F226" s="312"/>
    </row>
    <row r="228" spans="2:6" ht="21.75" thickBot="1" x14ac:dyDescent="0.4">
      <c r="B228" s="311" t="s">
        <v>281</v>
      </c>
      <c r="C228" s="311"/>
      <c r="D228" s="311"/>
      <c r="E228" s="311"/>
      <c r="F228" s="311"/>
    </row>
    <row r="229" spans="2:6" ht="21.75" thickBot="1" x14ac:dyDescent="0.4">
      <c r="B229" s="3" t="s">
        <v>4</v>
      </c>
      <c r="C229" s="3" t="s">
        <v>5</v>
      </c>
      <c r="D229" s="3" t="s">
        <v>6</v>
      </c>
      <c r="E229" s="3" t="s">
        <v>7</v>
      </c>
      <c r="F229" s="3" t="s">
        <v>8</v>
      </c>
    </row>
    <row r="230" spans="2:6" ht="21.75" thickBot="1" x14ac:dyDescent="0.4">
      <c r="B230" s="4">
        <v>1</v>
      </c>
      <c r="C230" s="4" t="s">
        <v>282</v>
      </c>
      <c r="D230" s="4">
        <v>995.92</v>
      </c>
      <c r="E230" s="4" t="s">
        <v>115</v>
      </c>
      <c r="F230" s="4" t="s">
        <v>283</v>
      </c>
    </row>
    <row r="231" spans="2:6" ht="21.75" thickBot="1" x14ac:dyDescent="0.4">
      <c r="B231" s="4">
        <v>2</v>
      </c>
      <c r="C231" s="4" t="s">
        <v>282</v>
      </c>
      <c r="D231" s="4">
        <v>995.92</v>
      </c>
      <c r="E231" s="4" t="s">
        <v>23</v>
      </c>
      <c r="F231" s="4" t="s">
        <v>283</v>
      </c>
    </row>
    <row r="232" spans="2:6" ht="21.75" thickBot="1" x14ac:dyDescent="0.4">
      <c r="B232" s="4">
        <v>3</v>
      </c>
      <c r="C232" s="4" t="s">
        <v>282</v>
      </c>
      <c r="D232" s="4">
        <v>995.92</v>
      </c>
      <c r="E232" s="4" t="s">
        <v>23</v>
      </c>
      <c r="F232" s="4" t="s">
        <v>283</v>
      </c>
    </row>
    <row r="233" spans="2:6" ht="21.75" thickBot="1" x14ac:dyDescent="0.4">
      <c r="B233" s="312" t="s">
        <v>291</v>
      </c>
      <c r="C233" s="312"/>
      <c r="D233" s="5">
        <v>2987.76</v>
      </c>
      <c r="E233" s="312"/>
      <c r="F233" s="312"/>
    </row>
    <row r="235" spans="2:6" ht="21.75" thickBot="1" x14ac:dyDescent="0.4">
      <c r="B235" s="311" t="s">
        <v>284</v>
      </c>
      <c r="C235" s="311"/>
      <c r="D235" s="311"/>
      <c r="E235" s="311"/>
      <c r="F235" s="311"/>
    </row>
    <row r="236" spans="2:6" ht="21.75" thickBot="1" x14ac:dyDescent="0.4">
      <c r="B236" s="3" t="s">
        <v>4</v>
      </c>
      <c r="C236" s="3" t="s">
        <v>5</v>
      </c>
      <c r="D236" s="3" t="s">
        <v>6</v>
      </c>
      <c r="E236" s="3" t="s">
        <v>7</v>
      </c>
      <c r="F236" s="3" t="s">
        <v>8</v>
      </c>
    </row>
    <row r="237" spans="2:6" ht="21.75" thickBot="1" x14ac:dyDescent="0.4">
      <c r="B237" s="4">
        <v>1</v>
      </c>
      <c r="C237" s="4" t="s">
        <v>285</v>
      </c>
      <c r="D237" s="4">
        <v>90</v>
      </c>
      <c r="E237" s="4" t="s">
        <v>286</v>
      </c>
      <c r="F237" s="4" t="s">
        <v>287</v>
      </c>
    </row>
    <row r="238" spans="2:6" ht="21.75" thickBot="1" x14ac:dyDescent="0.4">
      <c r="B238" s="4">
        <v>2</v>
      </c>
      <c r="C238" s="4" t="s">
        <v>285</v>
      </c>
      <c r="D238" s="4">
        <v>90</v>
      </c>
      <c r="E238" s="4" t="s">
        <v>125</v>
      </c>
      <c r="F238" s="4" t="s">
        <v>287</v>
      </c>
    </row>
    <row r="239" spans="2:6" ht="21.75" thickBot="1" x14ac:dyDescent="0.4">
      <c r="B239" s="4">
        <v>3</v>
      </c>
      <c r="C239" s="4" t="s">
        <v>285</v>
      </c>
      <c r="D239" s="4">
        <v>100</v>
      </c>
      <c r="E239" s="4" t="s">
        <v>61</v>
      </c>
      <c r="F239" s="4" t="s">
        <v>288</v>
      </c>
    </row>
    <row r="240" spans="2:6" ht="21.75" thickBot="1" x14ac:dyDescent="0.4">
      <c r="B240" s="4">
        <v>4</v>
      </c>
      <c r="C240" s="4" t="s">
        <v>285</v>
      </c>
      <c r="D240" s="4">
        <v>73.08</v>
      </c>
      <c r="E240" s="4" t="s">
        <v>81</v>
      </c>
      <c r="F240" s="4" t="s">
        <v>289</v>
      </c>
    </row>
    <row r="241" spans="2:6" ht="21.75" thickBot="1" x14ac:dyDescent="0.4">
      <c r="B241" s="4">
        <v>5</v>
      </c>
      <c r="C241" s="4" t="s">
        <v>285</v>
      </c>
      <c r="D241" s="4">
        <v>70</v>
      </c>
      <c r="E241" s="4" t="s">
        <v>81</v>
      </c>
      <c r="F241" s="4" t="s">
        <v>287</v>
      </c>
    </row>
    <row r="242" spans="2:6" ht="21.75" thickBot="1" x14ac:dyDescent="0.4">
      <c r="B242" s="4">
        <v>6</v>
      </c>
      <c r="C242" s="4" t="s">
        <v>285</v>
      </c>
      <c r="D242" s="4">
        <v>120</v>
      </c>
      <c r="E242" s="4" t="s">
        <v>15</v>
      </c>
      <c r="F242" s="4" t="s">
        <v>290</v>
      </c>
    </row>
    <row r="243" spans="2:6" ht="21.75" thickBot="1" x14ac:dyDescent="0.4">
      <c r="B243" s="4">
        <v>7</v>
      </c>
      <c r="C243" s="4" t="s">
        <v>285</v>
      </c>
      <c r="D243" s="4">
        <v>200</v>
      </c>
      <c r="E243" s="4" t="s">
        <v>15</v>
      </c>
      <c r="F243" s="4" t="s">
        <v>288</v>
      </c>
    </row>
    <row r="244" spans="2:6" ht="21.75" thickBot="1" x14ac:dyDescent="0.4">
      <c r="B244" s="312" t="s">
        <v>291</v>
      </c>
      <c r="C244" s="312"/>
      <c r="D244" s="5">
        <v>743.08</v>
      </c>
      <c r="E244" s="312"/>
      <c r="F244" s="312"/>
    </row>
    <row r="246" spans="2:6" ht="21.75" thickBot="1" x14ac:dyDescent="0.4">
      <c r="B246" s="311" t="s">
        <v>122</v>
      </c>
      <c r="C246" s="311"/>
      <c r="D246" s="311"/>
      <c r="E246" s="311"/>
      <c r="F246" s="311"/>
    </row>
    <row r="247" spans="2:6" ht="21.75" thickBot="1" x14ac:dyDescent="0.4">
      <c r="B247" s="3" t="s">
        <v>4</v>
      </c>
      <c r="C247" s="3" t="s">
        <v>5</v>
      </c>
      <c r="D247" s="3" t="s">
        <v>6</v>
      </c>
      <c r="E247" s="3" t="s">
        <v>7</v>
      </c>
      <c r="F247" s="3" t="s">
        <v>8</v>
      </c>
    </row>
    <row r="248" spans="2:6" ht="21.75" thickBot="1" x14ac:dyDescent="0.4">
      <c r="B248" s="4">
        <v>1</v>
      </c>
      <c r="C248" s="4" t="s">
        <v>137</v>
      </c>
      <c r="D248" s="4">
        <v>485.5</v>
      </c>
      <c r="E248" s="4" t="s">
        <v>115</v>
      </c>
      <c r="F248" s="4" t="s">
        <v>138</v>
      </c>
    </row>
    <row r="249" spans="2:6" ht="21.75" thickBot="1" x14ac:dyDescent="0.4">
      <c r="B249" s="4">
        <v>2</v>
      </c>
      <c r="C249" s="4" t="s">
        <v>137</v>
      </c>
      <c r="D249" s="4">
        <v>410</v>
      </c>
      <c r="E249" s="4" t="s">
        <v>57</v>
      </c>
      <c r="F249" s="4" t="s">
        <v>138</v>
      </c>
    </row>
    <row r="250" spans="2:6" ht="21.75" thickBot="1" x14ac:dyDescent="0.4">
      <c r="B250" s="4">
        <v>3</v>
      </c>
      <c r="C250" s="4" t="s">
        <v>137</v>
      </c>
      <c r="D250" s="4">
        <v>104.2</v>
      </c>
      <c r="E250" s="4" t="s">
        <v>86</v>
      </c>
      <c r="F250" s="4" t="s">
        <v>138</v>
      </c>
    </row>
    <row r="251" spans="2:6" ht="21.75" thickBot="1" x14ac:dyDescent="0.4">
      <c r="B251" s="4">
        <v>4</v>
      </c>
      <c r="C251" s="4" t="s">
        <v>137</v>
      </c>
      <c r="D251" s="4">
        <v>414.3</v>
      </c>
      <c r="E251" s="4" t="s">
        <v>86</v>
      </c>
      <c r="F251" s="4" t="s">
        <v>138</v>
      </c>
    </row>
    <row r="252" spans="2:6" ht="21.75" thickBot="1" x14ac:dyDescent="0.4">
      <c r="B252" s="312" t="s">
        <v>291</v>
      </c>
      <c r="C252" s="312"/>
      <c r="D252" s="5">
        <v>1414</v>
      </c>
      <c r="E252" s="312"/>
      <c r="F252" s="312"/>
    </row>
    <row r="256" spans="2:6" x14ac:dyDescent="0.35">
      <c r="C256" s="8" t="s">
        <v>167</v>
      </c>
      <c r="D256" s="8">
        <f>D12</f>
        <v>459130.33</v>
      </c>
    </row>
    <row r="257" spans="3:4" x14ac:dyDescent="0.35">
      <c r="C257" s="8" t="s">
        <v>168</v>
      </c>
      <c r="D257" s="8">
        <f>D19+D61+D83+D96+D140+D155+D169+D176+D186+D191+D197+D204+D218+D226+D233+D244+D252+11832.45</f>
        <v>122188.13999999998</v>
      </c>
    </row>
    <row r="258" spans="3:4" x14ac:dyDescent="0.35">
      <c r="C258" s="8" t="s">
        <v>292</v>
      </c>
      <c r="D258" s="8">
        <f>D105+D112+D119+D125+D132</f>
        <v>45674.22</v>
      </c>
    </row>
    <row r="259" spans="3:4" x14ac:dyDescent="0.35">
      <c r="C259" s="8" t="s">
        <v>291</v>
      </c>
      <c r="D259" s="8">
        <f>SUM(D256:D258)</f>
        <v>626992.68999999994</v>
      </c>
    </row>
  </sheetData>
  <mergeCells count="72">
    <mergeCell ref="B235:F235"/>
    <mergeCell ref="B244:C244"/>
    <mergeCell ref="E244:F244"/>
    <mergeCell ref="B246:F246"/>
    <mergeCell ref="B252:C252"/>
    <mergeCell ref="E252:F252"/>
    <mergeCell ref="B220:F220"/>
    <mergeCell ref="B226:C226"/>
    <mergeCell ref="E226:F226"/>
    <mergeCell ref="B228:F228"/>
    <mergeCell ref="B233:C233"/>
    <mergeCell ref="E233:F233"/>
    <mergeCell ref="B199:F199"/>
    <mergeCell ref="B204:C204"/>
    <mergeCell ref="E204:F204"/>
    <mergeCell ref="B206:F206"/>
    <mergeCell ref="B218:C218"/>
    <mergeCell ref="E218:F218"/>
    <mergeCell ref="B188:F188"/>
    <mergeCell ref="B191:C191"/>
    <mergeCell ref="E191:F191"/>
    <mergeCell ref="B193:F193"/>
    <mergeCell ref="B197:C197"/>
    <mergeCell ref="E197:F197"/>
    <mergeCell ref="B171:F171"/>
    <mergeCell ref="B176:C176"/>
    <mergeCell ref="E176:F176"/>
    <mergeCell ref="B178:F178"/>
    <mergeCell ref="B186:C186"/>
    <mergeCell ref="E186:F186"/>
    <mergeCell ref="B142:F142"/>
    <mergeCell ref="B155:C155"/>
    <mergeCell ref="E155:F155"/>
    <mergeCell ref="B157:F157"/>
    <mergeCell ref="B169:C169"/>
    <mergeCell ref="E169:F169"/>
    <mergeCell ref="B127:F127"/>
    <mergeCell ref="B132:C132"/>
    <mergeCell ref="E132:F132"/>
    <mergeCell ref="B134:F134"/>
    <mergeCell ref="B140:C140"/>
    <mergeCell ref="E140:F140"/>
    <mergeCell ref="B114:F114"/>
    <mergeCell ref="B119:C119"/>
    <mergeCell ref="E119:F119"/>
    <mergeCell ref="B121:F121"/>
    <mergeCell ref="B125:C125"/>
    <mergeCell ref="E125:F125"/>
    <mergeCell ref="B98:F98"/>
    <mergeCell ref="B105:C105"/>
    <mergeCell ref="E105:F105"/>
    <mergeCell ref="B107:F107"/>
    <mergeCell ref="B112:C112"/>
    <mergeCell ref="E112:F112"/>
    <mergeCell ref="B63:F63"/>
    <mergeCell ref="B83:C83"/>
    <mergeCell ref="E83:F83"/>
    <mergeCell ref="B85:F85"/>
    <mergeCell ref="B96:C96"/>
    <mergeCell ref="E96:F96"/>
    <mergeCell ref="B14:F14"/>
    <mergeCell ref="B19:C19"/>
    <mergeCell ref="E19:F19"/>
    <mergeCell ref="B21:F21"/>
    <mergeCell ref="B61:C61"/>
    <mergeCell ref="E61:F61"/>
    <mergeCell ref="B2:F2"/>
    <mergeCell ref="B3:F3"/>
    <mergeCell ref="B5:F5"/>
    <mergeCell ref="B7:F7"/>
    <mergeCell ref="B12:C12"/>
    <mergeCell ref="E12:F12"/>
  </mergeCells>
  <pageMargins left="0.7" right="0.7" top="0.75" bottom="0.75" header="0.3" footer="0.3"/>
  <pageSetup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6"/>
  <sheetViews>
    <sheetView view="pageBreakPreview" zoomScale="60" zoomScaleNormal="100" workbookViewId="0">
      <selection activeCell="K78" sqref="K78"/>
    </sheetView>
  </sheetViews>
  <sheetFormatPr defaultColWidth="8.85546875" defaultRowHeight="21" x14ac:dyDescent="0.35"/>
  <cols>
    <col min="1" max="1" width="8.85546875" style="2"/>
    <col min="2" max="2" width="4.28515625" style="2" bestFit="1" customWidth="1"/>
    <col min="3" max="3" width="65.85546875" style="2" bestFit="1" customWidth="1"/>
    <col min="4" max="4" width="14.85546875" style="2" bestFit="1" customWidth="1"/>
    <col min="5" max="5" width="20.140625" style="2" bestFit="1" customWidth="1"/>
    <col min="6" max="6" width="33.28515625" style="2" bestFit="1" customWidth="1"/>
    <col min="7" max="16384" width="8.85546875" style="2"/>
  </cols>
  <sheetData>
    <row r="1" spans="2:6" ht="21.75" thickBot="1" x14ac:dyDescent="0.4"/>
    <row r="2" spans="2:6" ht="21.75" thickBot="1" x14ac:dyDescent="0.4">
      <c r="B2" s="314" t="s">
        <v>0</v>
      </c>
      <c r="C2" s="314"/>
      <c r="D2" s="314"/>
      <c r="E2" s="314"/>
      <c r="F2" s="314"/>
    </row>
    <row r="3" spans="2:6" ht="21.75" thickBot="1" x14ac:dyDescent="0.4">
      <c r="B3" s="314" t="s">
        <v>1</v>
      </c>
      <c r="C3" s="314"/>
      <c r="D3" s="314"/>
      <c r="E3" s="314"/>
      <c r="F3" s="314"/>
    </row>
    <row r="5" spans="2:6" x14ac:dyDescent="0.35">
      <c r="B5" s="315" t="s">
        <v>293</v>
      </c>
      <c r="C5" s="315"/>
      <c r="D5" s="315"/>
      <c r="E5" s="315"/>
      <c r="F5" s="315"/>
    </row>
    <row r="7" spans="2:6" ht="21.75" thickBot="1" x14ac:dyDescent="0.4">
      <c r="B7" s="311" t="s">
        <v>3</v>
      </c>
      <c r="C7" s="311"/>
      <c r="D7" s="311"/>
      <c r="E7" s="311"/>
      <c r="F7" s="311"/>
    </row>
    <row r="8" spans="2:6" ht="21.75" thickBot="1" x14ac:dyDescent="0.4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</row>
    <row r="9" spans="2:6" ht="21.75" thickBot="1" x14ac:dyDescent="0.4">
      <c r="B9" s="4">
        <v>1</v>
      </c>
      <c r="C9" s="4" t="s">
        <v>9</v>
      </c>
      <c r="D9" s="4">
        <v>59678.07</v>
      </c>
      <c r="E9" s="4" t="s">
        <v>10</v>
      </c>
      <c r="F9" s="4" t="s">
        <v>294</v>
      </c>
    </row>
    <row r="10" spans="2:6" ht="21.75" thickBot="1" x14ac:dyDescent="0.4">
      <c r="B10" s="4">
        <v>2</v>
      </c>
      <c r="C10" s="4" t="s">
        <v>12</v>
      </c>
      <c r="D10" s="4">
        <v>51209</v>
      </c>
      <c r="E10" s="4" t="s">
        <v>13</v>
      </c>
      <c r="F10" s="4" t="s">
        <v>294</v>
      </c>
    </row>
    <row r="11" spans="2:6" ht="21.75" thickBot="1" x14ac:dyDescent="0.4">
      <c r="B11" s="4">
        <v>3</v>
      </c>
      <c r="C11" s="4" t="s">
        <v>309</v>
      </c>
      <c r="D11" s="4">
        <v>63850.7</v>
      </c>
      <c r="E11" s="4" t="s">
        <v>311</v>
      </c>
      <c r="F11" s="4" t="s">
        <v>294</v>
      </c>
    </row>
    <row r="12" spans="2:6" ht="21.75" thickBot="1" x14ac:dyDescent="0.4">
      <c r="B12" s="312"/>
      <c r="C12" s="312"/>
      <c r="D12" s="5">
        <f>SUM(D9:D11)</f>
        <v>174737.77000000002</v>
      </c>
      <c r="E12" s="312"/>
      <c r="F12" s="312"/>
    </row>
    <row r="14" spans="2:6" ht="21.75" thickBot="1" x14ac:dyDescent="0.4">
      <c r="B14" s="311" t="s">
        <v>16</v>
      </c>
      <c r="C14" s="311"/>
      <c r="D14" s="311"/>
      <c r="E14" s="311"/>
      <c r="F14" s="311"/>
    </row>
    <row r="15" spans="2:6" ht="21.75" thickBot="1" x14ac:dyDescent="0.4"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2:6" ht="21.75" thickBot="1" x14ac:dyDescent="0.4">
      <c r="B16" s="4">
        <v>1</v>
      </c>
      <c r="C16" s="4" t="s">
        <v>20</v>
      </c>
      <c r="D16" s="4">
        <v>599.96</v>
      </c>
      <c r="E16" s="4" t="s">
        <v>21</v>
      </c>
      <c r="F16" s="4" t="s">
        <v>19</v>
      </c>
    </row>
    <row r="17" spans="2:6" ht="21.75" thickBot="1" x14ac:dyDescent="0.4">
      <c r="B17" s="4">
        <v>2</v>
      </c>
      <c r="C17" s="4" t="s">
        <v>295</v>
      </c>
      <c r="D17" s="4">
        <v>270</v>
      </c>
      <c r="E17" s="4" t="s">
        <v>15</v>
      </c>
      <c r="F17" s="4" t="s">
        <v>19</v>
      </c>
    </row>
    <row r="18" spans="2:6" ht="21.75" thickBot="1" x14ac:dyDescent="0.4">
      <c r="B18" s="312"/>
      <c r="C18" s="312"/>
      <c r="D18" s="5">
        <v>869.96</v>
      </c>
      <c r="E18" s="312"/>
      <c r="F18" s="312"/>
    </row>
    <row r="20" spans="2:6" ht="21.75" thickBot="1" x14ac:dyDescent="0.4">
      <c r="B20" s="311" t="s">
        <v>26</v>
      </c>
      <c r="C20" s="311"/>
      <c r="D20" s="311"/>
      <c r="E20" s="311"/>
      <c r="F20" s="311"/>
    </row>
    <row r="21" spans="2:6" ht="21.75" thickBot="1" x14ac:dyDescent="0.4">
      <c r="B21" s="3" t="s">
        <v>4</v>
      </c>
      <c r="C21" s="3" t="s">
        <v>5</v>
      </c>
      <c r="D21" s="3" t="s">
        <v>6</v>
      </c>
      <c r="E21" s="3" t="s">
        <v>7</v>
      </c>
      <c r="F21" s="3" t="s">
        <v>8</v>
      </c>
    </row>
    <row r="22" spans="2:6" ht="21.75" thickBot="1" x14ac:dyDescent="0.4">
      <c r="B22" s="4">
        <v>1</v>
      </c>
      <c r="C22" s="4" t="s">
        <v>30</v>
      </c>
      <c r="D22" s="4">
        <v>39</v>
      </c>
      <c r="E22" s="4" t="s">
        <v>42</v>
      </c>
      <c r="F22" s="4" t="s">
        <v>296</v>
      </c>
    </row>
    <row r="23" spans="2:6" ht="21.75" thickBot="1" x14ac:dyDescent="0.4">
      <c r="B23" s="4">
        <v>2</v>
      </c>
      <c r="C23" s="4" t="s">
        <v>30</v>
      </c>
      <c r="D23" s="4">
        <v>39</v>
      </c>
      <c r="E23" s="4" t="s">
        <v>42</v>
      </c>
      <c r="F23" s="4" t="s">
        <v>297</v>
      </c>
    </row>
    <row r="24" spans="2:6" ht="21.75" thickBot="1" x14ac:dyDescent="0.4">
      <c r="B24" s="4">
        <v>3</v>
      </c>
      <c r="C24" s="4" t="s">
        <v>30</v>
      </c>
      <c r="D24" s="4">
        <v>117</v>
      </c>
      <c r="E24" s="4" t="s">
        <v>52</v>
      </c>
      <c r="F24" s="4" t="s">
        <v>298</v>
      </c>
    </row>
    <row r="25" spans="2:6" ht="21.75" thickBot="1" x14ac:dyDescent="0.4">
      <c r="B25" s="4">
        <v>4</v>
      </c>
      <c r="C25" s="4" t="s">
        <v>38</v>
      </c>
      <c r="D25" s="4">
        <v>462.76</v>
      </c>
      <c r="E25" s="4" t="s">
        <v>120</v>
      </c>
      <c r="F25" s="4" t="s">
        <v>299</v>
      </c>
    </row>
    <row r="26" spans="2:6" ht="21.75" thickBot="1" x14ac:dyDescent="0.4">
      <c r="B26" s="4">
        <v>5</v>
      </c>
      <c r="C26" s="4" t="s">
        <v>176</v>
      </c>
      <c r="D26" s="4">
        <v>103.5</v>
      </c>
      <c r="E26" s="4" t="s">
        <v>159</v>
      </c>
      <c r="F26" s="4" t="s">
        <v>300</v>
      </c>
    </row>
    <row r="27" spans="2:6" ht="21.75" thickBot="1" x14ac:dyDescent="0.4">
      <c r="B27" s="4">
        <v>6</v>
      </c>
      <c r="C27" s="4" t="s">
        <v>301</v>
      </c>
      <c r="D27" s="4">
        <v>103.5</v>
      </c>
      <c r="E27" s="4" t="s">
        <v>159</v>
      </c>
      <c r="F27" s="4" t="s">
        <v>302</v>
      </c>
    </row>
    <row r="28" spans="2:6" ht="21.75" thickBot="1" x14ac:dyDescent="0.4">
      <c r="B28" s="4">
        <v>7</v>
      </c>
      <c r="C28" s="4" t="s">
        <v>30</v>
      </c>
      <c r="D28" s="4">
        <v>78</v>
      </c>
      <c r="E28" s="4" t="s">
        <v>71</v>
      </c>
      <c r="F28" s="4" t="s">
        <v>299</v>
      </c>
    </row>
    <row r="29" spans="2:6" ht="21.75" thickBot="1" x14ac:dyDescent="0.4">
      <c r="B29" s="4">
        <v>8</v>
      </c>
      <c r="C29" s="4" t="s">
        <v>30</v>
      </c>
      <c r="D29" s="4">
        <v>78</v>
      </c>
      <c r="E29" s="4" t="s">
        <v>106</v>
      </c>
      <c r="F29" s="4" t="s">
        <v>297</v>
      </c>
    </row>
    <row r="30" spans="2:6" ht="21.75" thickBot="1" x14ac:dyDescent="0.4">
      <c r="B30" s="4">
        <v>9</v>
      </c>
      <c r="C30" s="4" t="s">
        <v>30</v>
      </c>
      <c r="D30" s="4">
        <v>78</v>
      </c>
      <c r="E30" s="4" t="s">
        <v>106</v>
      </c>
      <c r="F30" s="4" t="s">
        <v>297</v>
      </c>
    </row>
    <row r="31" spans="2:6" ht="21.75" thickBot="1" x14ac:dyDescent="0.4">
      <c r="B31" s="4">
        <v>10</v>
      </c>
      <c r="C31" s="4" t="s">
        <v>30</v>
      </c>
      <c r="D31" s="4">
        <v>78</v>
      </c>
      <c r="E31" s="4" t="s">
        <v>106</v>
      </c>
      <c r="F31" s="4" t="s">
        <v>296</v>
      </c>
    </row>
    <row r="32" spans="2:6" ht="21.75" thickBot="1" x14ac:dyDescent="0.4">
      <c r="B32" s="4">
        <v>11</v>
      </c>
      <c r="C32" s="4" t="s">
        <v>30</v>
      </c>
      <c r="D32" s="4">
        <v>78</v>
      </c>
      <c r="E32" s="4" t="s">
        <v>73</v>
      </c>
      <c r="F32" s="4" t="s">
        <v>303</v>
      </c>
    </row>
    <row r="33" spans="2:6" ht="21.75" thickBot="1" x14ac:dyDescent="0.4">
      <c r="B33" s="4">
        <v>12</v>
      </c>
      <c r="C33" s="4" t="s">
        <v>30</v>
      </c>
      <c r="D33" s="4">
        <v>78</v>
      </c>
      <c r="E33" s="4" t="s">
        <v>74</v>
      </c>
      <c r="F33" s="4" t="s">
        <v>304</v>
      </c>
    </row>
    <row r="34" spans="2:6" ht="21.75" thickBot="1" x14ac:dyDescent="0.4">
      <c r="B34" s="312"/>
      <c r="C34" s="312"/>
      <c r="D34" s="5">
        <v>1332.76</v>
      </c>
      <c r="E34" s="312"/>
      <c r="F34" s="312"/>
    </row>
    <row r="36" spans="2:6" ht="21.75" thickBot="1" x14ac:dyDescent="0.4">
      <c r="B36" s="311" t="s">
        <v>87</v>
      </c>
      <c r="C36" s="311"/>
      <c r="D36" s="311"/>
      <c r="E36" s="311"/>
      <c r="F36" s="311"/>
    </row>
    <row r="37" spans="2:6" ht="21.75" thickBot="1" x14ac:dyDescent="0.4">
      <c r="B37" s="3" t="s">
        <v>4</v>
      </c>
      <c r="C37" s="3" t="s">
        <v>5</v>
      </c>
      <c r="D37" s="3" t="s">
        <v>6</v>
      </c>
      <c r="E37" s="3" t="s">
        <v>7</v>
      </c>
      <c r="F37" s="3" t="s">
        <v>8</v>
      </c>
    </row>
    <row r="38" spans="2:6" ht="21.75" thickBot="1" x14ac:dyDescent="0.4">
      <c r="B38" s="4">
        <v>1</v>
      </c>
      <c r="C38" s="4" t="s">
        <v>90</v>
      </c>
      <c r="D38" s="4">
        <v>847.4</v>
      </c>
      <c r="E38" s="4" t="s">
        <v>120</v>
      </c>
      <c r="F38" s="4" t="s">
        <v>299</v>
      </c>
    </row>
    <row r="39" spans="2:6" ht="21.75" thickBot="1" x14ac:dyDescent="0.4">
      <c r="B39" s="4">
        <v>2</v>
      </c>
      <c r="C39" s="4" t="s">
        <v>90</v>
      </c>
      <c r="D39" s="4">
        <v>152.47999999999999</v>
      </c>
      <c r="E39" s="4" t="s">
        <v>159</v>
      </c>
      <c r="F39" s="4" t="s">
        <v>299</v>
      </c>
    </row>
    <row r="40" spans="2:6" ht="21.75" thickBot="1" x14ac:dyDescent="0.4">
      <c r="B40" s="4">
        <v>3</v>
      </c>
      <c r="C40" s="4" t="s">
        <v>90</v>
      </c>
      <c r="D40" s="4">
        <v>847.4</v>
      </c>
      <c r="E40" s="4" t="s">
        <v>61</v>
      </c>
      <c r="F40" s="4" t="s">
        <v>305</v>
      </c>
    </row>
    <row r="41" spans="2:6" ht="21.75" thickBot="1" x14ac:dyDescent="0.4">
      <c r="B41" s="4">
        <v>4</v>
      </c>
      <c r="C41" s="4" t="s">
        <v>90</v>
      </c>
      <c r="D41" s="4">
        <v>28.48</v>
      </c>
      <c r="E41" s="4" t="s">
        <v>64</v>
      </c>
      <c r="F41" s="4" t="s">
        <v>305</v>
      </c>
    </row>
    <row r="42" spans="2:6" ht="21.75" thickBot="1" x14ac:dyDescent="0.4">
      <c r="B42" s="4">
        <v>5</v>
      </c>
      <c r="C42" s="4" t="s">
        <v>95</v>
      </c>
      <c r="D42" s="4">
        <v>74</v>
      </c>
      <c r="E42" s="4" t="s">
        <v>106</v>
      </c>
      <c r="F42" s="4" t="s">
        <v>297</v>
      </c>
    </row>
    <row r="43" spans="2:6" ht="21.75" thickBot="1" x14ac:dyDescent="0.4">
      <c r="B43" s="4">
        <v>6</v>
      </c>
      <c r="C43" s="4" t="s">
        <v>95</v>
      </c>
      <c r="D43" s="4">
        <v>70</v>
      </c>
      <c r="E43" s="4" t="s">
        <v>106</v>
      </c>
      <c r="F43" s="4" t="s">
        <v>297</v>
      </c>
    </row>
    <row r="44" spans="2:6" ht="21.75" thickBot="1" x14ac:dyDescent="0.4">
      <c r="B44" s="312"/>
      <c r="C44" s="312"/>
      <c r="D44" s="5">
        <v>2019.76</v>
      </c>
      <c r="E44" s="312"/>
      <c r="F44" s="312"/>
    </row>
    <row r="46" spans="2:6" ht="21.75" thickBot="1" x14ac:dyDescent="0.4">
      <c r="B46" s="311" t="s">
        <v>96</v>
      </c>
      <c r="C46" s="311"/>
      <c r="D46" s="311"/>
      <c r="E46" s="311"/>
      <c r="F46" s="311"/>
    </row>
    <row r="47" spans="2:6" ht="21.75" thickBot="1" x14ac:dyDescent="0.4">
      <c r="B47" s="3" t="s">
        <v>4</v>
      </c>
      <c r="C47" s="3" t="s">
        <v>5</v>
      </c>
      <c r="D47" s="3" t="s">
        <v>6</v>
      </c>
      <c r="E47" s="3" t="s">
        <v>7</v>
      </c>
      <c r="F47" s="3" t="s">
        <v>8</v>
      </c>
    </row>
    <row r="48" spans="2:6" ht="21.75" thickBot="1" x14ac:dyDescent="0.4">
      <c r="B48" s="4">
        <v>1</v>
      </c>
      <c r="C48" s="4" t="s">
        <v>214</v>
      </c>
      <c r="D48" s="4">
        <v>11.72</v>
      </c>
      <c r="E48" s="4" t="s">
        <v>42</v>
      </c>
      <c r="F48" s="4" t="s">
        <v>296</v>
      </c>
    </row>
    <row r="49" spans="2:6" ht="21.75" thickBot="1" x14ac:dyDescent="0.4">
      <c r="B49" s="4">
        <v>2</v>
      </c>
      <c r="C49" s="4" t="s">
        <v>207</v>
      </c>
      <c r="D49" s="4">
        <v>17.739999999999998</v>
      </c>
      <c r="E49" s="4" t="s">
        <v>42</v>
      </c>
      <c r="F49" s="4" t="s">
        <v>297</v>
      </c>
    </row>
    <row r="50" spans="2:6" ht="21.75" thickBot="1" x14ac:dyDescent="0.4">
      <c r="B50" s="4">
        <v>3</v>
      </c>
      <c r="C50" s="4" t="s">
        <v>207</v>
      </c>
      <c r="D50" s="4">
        <v>10</v>
      </c>
      <c r="E50" s="4" t="s">
        <v>106</v>
      </c>
      <c r="F50" s="4" t="s">
        <v>296</v>
      </c>
    </row>
    <row r="51" spans="2:6" ht="21.75" thickBot="1" x14ac:dyDescent="0.4">
      <c r="B51" s="4">
        <v>4</v>
      </c>
      <c r="C51" s="4" t="s">
        <v>207</v>
      </c>
      <c r="D51" s="4">
        <v>16.11</v>
      </c>
      <c r="E51" s="4" t="s">
        <v>106</v>
      </c>
      <c r="F51" s="4" t="s">
        <v>297</v>
      </c>
    </row>
    <row r="52" spans="2:6" ht="21.75" thickBot="1" x14ac:dyDescent="0.4">
      <c r="B52" s="4">
        <v>5</v>
      </c>
      <c r="C52" s="4" t="s">
        <v>214</v>
      </c>
      <c r="D52" s="4">
        <v>4.9000000000000004</v>
      </c>
      <c r="E52" s="4" t="s">
        <v>106</v>
      </c>
      <c r="F52" s="4" t="s">
        <v>297</v>
      </c>
    </row>
    <row r="53" spans="2:6" ht="21.75" thickBot="1" x14ac:dyDescent="0.4">
      <c r="B53" s="4">
        <v>6</v>
      </c>
      <c r="C53" s="4" t="s">
        <v>207</v>
      </c>
      <c r="D53" s="4">
        <v>89.53</v>
      </c>
      <c r="E53" s="4" t="s">
        <v>73</v>
      </c>
      <c r="F53" s="4" t="s">
        <v>303</v>
      </c>
    </row>
    <row r="54" spans="2:6" ht="21.75" thickBot="1" x14ac:dyDescent="0.4">
      <c r="B54" s="312"/>
      <c r="C54" s="312"/>
      <c r="D54" s="5">
        <v>150</v>
      </c>
      <c r="E54" s="312"/>
      <c r="F54" s="312"/>
    </row>
    <row r="55" spans="2:6" x14ac:dyDescent="0.35">
      <c r="B55" s="9"/>
      <c r="C55" s="9"/>
      <c r="D55" s="9"/>
      <c r="E55" s="9"/>
      <c r="F55" s="9"/>
    </row>
    <row r="57" spans="2:6" ht="21.75" thickBot="1" x14ac:dyDescent="0.4">
      <c r="B57" s="311" t="s">
        <v>100</v>
      </c>
      <c r="C57" s="311"/>
      <c r="D57" s="311"/>
      <c r="E57" s="311"/>
      <c r="F57" s="311"/>
    </row>
    <row r="58" spans="2:6" ht="21.75" thickBot="1" x14ac:dyDescent="0.4">
      <c r="B58" s="3" t="s">
        <v>4</v>
      </c>
      <c r="C58" s="3" t="s">
        <v>5</v>
      </c>
      <c r="D58" s="3" t="s">
        <v>6</v>
      </c>
      <c r="E58" s="3" t="s">
        <v>7</v>
      </c>
      <c r="F58" s="3" t="s">
        <v>8</v>
      </c>
    </row>
    <row r="59" spans="2:6" ht="21.75" thickBot="1" x14ac:dyDescent="0.4">
      <c r="B59" s="4">
        <v>1</v>
      </c>
      <c r="C59" s="4" t="s">
        <v>306</v>
      </c>
      <c r="D59" s="4">
        <v>349.95</v>
      </c>
      <c r="E59" s="4" t="s">
        <v>102</v>
      </c>
      <c r="F59" s="4" t="s">
        <v>103</v>
      </c>
    </row>
    <row r="60" spans="2:6" ht="21.75" thickBot="1" x14ac:dyDescent="0.4">
      <c r="B60" s="4">
        <v>2</v>
      </c>
      <c r="C60" s="4" t="s">
        <v>307</v>
      </c>
      <c r="D60" s="4">
        <v>349.94</v>
      </c>
      <c r="E60" s="4" t="s">
        <v>102</v>
      </c>
      <c r="F60" s="4" t="s">
        <v>103</v>
      </c>
    </row>
    <row r="61" spans="2:6" ht="21.75" thickBot="1" x14ac:dyDescent="0.4">
      <c r="B61" s="4">
        <v>3</v>
      </c>
      <c r="C61" s="4" t="s">
        <v>105</v>
      </c>
      <c r="D61" s="4">
        <v>349.96</v>
      </c>
      <c r="E61" s="4" t="s">
        <v>13</v>
      </c>
      <c r="F61" s="4" t="s">
        <v>103</v>
      </c>
    </row>
    <row r="62" spans="2:6" ht="21.75" thickBot="1" x14ac:dyDescent="0.4">
      <c r="B62" s="4">
        <v>4</v>
      </c>
      <c r="C62" s="4" t="s">
        <v>308</v>
      </c>
      <c r="D62" s="4">
        <v>349.96</v>
      </c>
      <c r="E62" s="4" t="s">
        <v>231</v>
      </c>
      <c r="F62" s="4" t="s">
        <v>103</v>
      </c>
    </row>
    <row r="63" spans="2:6" ht="21.75" thickBot="1" x14ac:dyDescent="0.4">
      <c r="B63" s="312"/>
      <c r="C63" s="312"/>
      <c r="D63" s="5">
        <v>1399.81</v>
      </c>
      <c r="E63" s="312"/>
      <c r="F63" s="312"/>
    </row>
    <row r="65" spans="2:6" ht="21.75" thickBot="1" x14ac:dyDescent="0.4">
      <c r="B65" s="311" t="s">
        <v>122</v>
      </c>
      <c r="C65" s="311"/>
      <c r="D65" s="311"/>
      <c r="E65" s="311"/>
      <c r="F65" s="311"/>
    </row>
    <row r="66" spans="2:6" ht="21.75" thickBot="1" x14ac:dyDescent="0.4">
      <c r="B66" s="3" t="s">
        <v>4</v>
      </c>
      <c r="C66" s="3" t="s">
        <v>5</v>
      </c>
      <c r="D66" s="3" t="s">
        <v>6</v>
      </c>
      <c r="E66" s="3" t="s">
        <v>7</v>
      </c>
      <c r="F66" s="3" t="s">
        <v>8</v>
      </c>
    </row>
    <row r="67" spans="2:6" ht="21.75" thickBot="1" x14ac:dyDescent="0.4">
      <c r="B67" s="4">
        <v>1</v>
      </c>
      <c r="C67" s="4" t="s">
        <v>137</v>
      </c>
      <c r="D67" s="4">
        <v>449.8</v>
      </c>
      <c r="E67" s="4" t="s">
        <v>115</v>
      </c>
      <c r="F67" s="4" t="s">
        <v>138</v>
      </c>
    </row>
    <row r="68" spans="2:6" ht="21.75" thickBot="1" x14ac:dyDescent="0.4">
      <c r="B68" s="4">
        <v>2</v>
      </c>
      <c r="C68" s="4" t="s">
        <v>137</v>
      </c>
      <c r="D68" s="4">
        <v>439.2</v>
      </c>
      <c r="E68" s="4" t="s">
        <v>57</v>
      </c>
      <c r="F68" s="4" t="s">
        <v>138</v>
      </c>
    </row>
    <row r="69" spans="2:6" ht="21.75" thickBot="1" x14ac:dyDescent="0.4">
      <c r="B69" s="4">
        <v>3</v>
      </c>
      <c r="C69" s="4" t="s">
        <v>137</v>
      </c>
      <c r="D69" s="4">
        <v>81.3</v>
      </c>
      <c r="E69" s="4" t="s">
        <v>86</v>
      </c>
      <c r="F69" s="4" t="s">
        <v>138</v>
      </c>
    </row>
    <row r="70" spans="2:6" ht="21.75" thickBot="1" x14ac:dyDescent="0.4">
      <c r="B70" s="4">
        <v>4</v>
      </c>
      <c r="C70" s="4" t="s">
        <v>137</v>
      </c>
      <c r="D70" s="4">
        <v>450</v>
      </c>
      <c r="E70" s="4" t="s">
        <v>86</v>
      </c>
      <c r="F70" s="4" t="s">
        <v>138</v>
      </c>
    </row>
    <row r="71" spans="2:6" ht="21.75" thickBot="1" x14ac:dyDescent="0.4">
      <c r="B71" s="312"/>
      <c r="C71" s="312"/>
      <c r="D71" s="5">
        <v>1420.3</v>
      </c>
      <c r="E71" s="312"/>
      <c r="F71" s="312"/>
    </row>
    <row r="74" spans="2:6" x14ac:dyDescent="0.35">
      <c r="C74" s="8" t="s">
        <v>167</v>
      </c>
      <c r="D74" s="8">
        <f>D12</f>
        <v>174737.77000000002</v>
      </c>
    </row>
    <row r="75" spans="2:6" x14ac:dyDescent="0.35">
      <c r="C75" s="8" t="s">
        <v>310</v>
      </c>
      <c r="D75" s="8">
        <f>D18+D34+D44+D54+D63+D71+7942.5</f>
        <v>15135.09</v>
      </c>
    </row>
    <row r="76" spans="2:6" x14ac:dyDescent="0.35">
      <c r="C76" s="8" t="s">
        <v>291</v>
      </c>
      <c r="D76" s="8">
        <f>SUM(D74:D75)</f>
        <v>189872.86000000002</v>
      </c>
    </row>
  </sheetData>
  <mergeCells count="24">
    <mergeCell ref="B57:F57"/>
    <mergeCell ref="B63:C63"/>
    <mergeCell ref="E63:F63"/>
    <mergeCell ref="B65:F65"/>
    <mergeCell ref="B71:C71"/>
    <mergeCell ref="E71:F71"/>
    <mergeCell ref="B36:F36"/>
    <mergeCell ref="B44:C44"/>
    <mergeCell ref="E44:F44"/>
    <mergeCell ref="B46:F46"/>
    <mergeCell ref="B54:C54"/>
    <mergeCell ref="E54:F54"/>
    <mergeCell ref="B14:F14"/>
    <mergeCell ref="B18:C18"/>
    <mergeCell ref="E18:F18"/>
    <mergeCell ref="B20:F20"/>
    <mergeCell ref="B34:C34"/>
    <mergeCell ref="E34:F34"/>
    <mergeCell ref="B2:F2"/>
    <mergeCell ref="B3:F3"/>
    <mergeCell ref="B5:F5"/>
    <mergeCell ref="B7:F7"/>
    <mergeCell ref="B12:C12"/>
    <mergeCell ref="E12:F12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Vendime dhe rekomandime</vt:lpstr>
      <vt:lpstr>Raporti financiar</vt:lpstr>
      <vt:lpstr>Raport buxheti</vt:lpstr>
      <vt:lpstr>Mallra</vt:lpstr>
      <vt:lpstr>Kapital</vt:lpstr>
      <vt:lpstr>Subvencione dhe paga</vt:lpstr>
      <vt:lpstr>Anetataret e Kuvendit</vt:lpstr>
      <vt:lpstr>Administrata</vt:lpstr>
      <vt:lpstr>Stafi mbeshtetes politik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Nazmije Dumani</dc:creator>
  <cp:lastModifiedBy>Vullnet Kabashi</cp:lastModifiedBy>
  <cp:lastPrinted>2023-04-14T11:20:58Z</cp:lastPrinted>
  <dcterms:created xsi:type="dcterms:W3CDTF">2023-04-05T08:08:30Z</dcterms:created>
  <dcterms:modified xsi:type="dcterms:W3CDTF">2023-07-31T12:26:32Z</dcterms:modified>
</cp:coreProperties>
</file>