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806" activeTab="0"/>
  </bookViews>
  <sheets>
    <sheet name="Vendime dhe rekomandime" sheetId="1" r:id="rId1"/>
    <sheet name="Raporti financiar" sheetId="2" r:id="rId2"/>
    <sheet name="Tab.e buxhetit" sheetId="3" r:id="rId3"/>
    <sheet name="Mallra" sheetId="4" r:id="rId4"/>
    <sheet name="Kapitali" sheetId="5" r:id="rId5"/>
    <sheet name="Subvencione dhe paga" sheetId="6" r:id="rId6"/>
    <sheet name="Antaret e Kuvendit" sheetId="7" r:id="rId7"/>
    <sheet name="Administrata" sheetId="8" r:id="rId8"/>
    <sheet name="stafi mbeshtetes politik" sheetId="9" r:id="rId9"/>
  </sheets>
  <definedNames>
    <definedName name="_xlnm.Print_Area" localSheetId="3">'Mallra'!$A$1:$Q$100</definedName>
  </definedNames>
  <calcPr fullCalcOnLoad="1"/>
</workbook>
</file>

<file path=xl/sharedStrings.xml><?xml version="1.0" encoding="utf-8"?>
<sst xmlns="http://schemas.openxmlformats.org/spreadsheetml/2006/main" count="6154" uniqueCount="1616">
  <si>
    <t>10/101/10100/11110/00000/0111</t>
  </si>
  <si>
    <t>I rregullt</t>
  </si>
  <si>
    <t>28/4/2023</t>
  </si>
  <si>
    <t>Not Applicable</t>
  </si>
  <si>
    <t>4</t>
  </si>
  <si>
    <t>2023-175946</t>
  </si>
  <si>
    <t>Kupon i shpenzimit</t>
  </si>
  <si>
    <t>2023-89344</t>
  </si>
  <si>
    <t>Jo</t>
  </si>
  <si>
    <t>31/5/2023</t>
  </si>
  <si>
    <t>5</t>
  </si>
  <si>
    <t>2023-242565</t>
  </si>
  <si>
    <t>2023-122859</t>
  </si>
  <si>
    <t>30/6/2023</t>
  </si>
  <si>
    <t>6</t>
  </si>
  <si>
    <t>2023-307300</t>
  </si>
  <si>
    <t>2023-156015</t>
  </si>
  <si>
    <t xml:space="preserve">          13140  -  SHPENZIMET E UDHËTIMEVE  ZYRTARE JASHTË VENDIT</t>
  </si>
  <si>
    <t>10/101/10100/13140/00000/0111</t>
  </si>
  <si>
    <t>25/4/2023</t>
  </si>
  <si>
    <t>ARMEND ZEMAJ</t>
  </si>
  <si>
    <t>2023-163844</t>
  </si>
  <si>
    <t>2023-83167</t>
  </si>
  <si>
    <t>18/5/2023</t>
  </si>
  <si>
    <t>AS TRAVEL CLUB SHPK</t>
  </si>
  <si>
    <t>2023-42040</t>
  </si>
  <si>
    <t>2023-216059</t>
  </si>
  <si>
    <t>2023-109911</t>
  </si>
  <si>
    <t>23/5/2023</t>
  </si>
  <si>
    <t>BEKIM ARIFI</t>
  </si>
  <si>
    <t>2023-222788</t>
  </si>
  <si>
    <t>2023-113289</t>
  </si>
  <si>
    <t>2023-241137</t>
  </si>
  <si>
    <t>2023-122568</t>
  </si>
  <si>
    <t xml:space="preserve">          13141  -  SHPENZIME TE VOGLA - PARA XHEPI JASHTË VENDIT</t>
  </si>
  <si>
    <t>10/101/10100/13141/00000/0111</t>
  </si>
  <si>
    <t>5/4/2023</t>
  </si>
  <si>
    <t>2023-130879</t>
  </si>
  <si>
    <t>2023-66960</t>
  </si>
  <si>
    <t>TIME KADRIJAJ</t>
  </si>
  <si>
    <t>2023-131285</t>
  </si>
  <si>
    <t>2023-67121</t>
  </si>
  <si>
    <t>6/4/2023</t>
  </si>
  <si>
    <t>ELMI RECICA</t>
  </si>
  <si>
    <t>2023-131434</t>
  </si>
  <si>
    <t>2023-67215</t>
  </si>
  <si>
    <t>JETA STATOVCI</t>
  </si>
  <si>
    <t>2023-131534</t>
  </si>
  <si>
    <t>2023-67302</t>
  </si>
  <si>
    <t>7/4/2023</t>
  </si>
  <si>
    <t>FJOLLA UJKANI</t>
  </si>
  <si>
    <t>2023-135559</t>
  </si>
  <si>
    <t>2023-69407</t>
  </si>
  <si>
    <t>LABINOTE DEMI- MURTEZI</t>
  </si>
  <si>
    <t>2023-136807</t>
  </si>
  <si>
    <t>2023-69993</t>
  </si>
  <si>
    <t>ARBEN GASHI</t>
  </si>
  <si>
    <t>2023-136923</t>
  </si>
  <si>
    <t>2023-70109</t>
  </si>
  <si>
    <t>HYKMETE BAJRAMI</t>
  </si>
  <si>
    <t>2023-137461</t>
  </si>
  <si>
    <t>2023-70347</t>
  </si>
  <si>
    <t>20/4/2023</t>
  </si>
  <si>
    <t>BESNIK TAHIRI</t>
  </si>
  <si>
    <t>2023-155035</t>
  </si>
  <si>
    <t>2023-78779</t>
  </si>
  <si>
    <t>DRITON SELMANAJ</t>
  </si>
  <si>
    <t>2023-155377</t>
  </si>
  <si>
    <t>2023-78901</t>
  </si>
  <si>
    <t>GLAUK KONJUFCA</t>
  </si>
  <si>
    <t>2023-155455</t>
  </si>
  <si>
    <t>2023-78978</t>
  </si>
  <si>
    <t>ALBANA BYTYQI</t>
  </si>
  <si>
    <t>2023-155851</t>
  </si>
  <si>
    <t>2023-79158</t>
  </si>
  <si>
    <t>24/4/2023</t>
  </si>
  <si>
    <t>ADNAN RRUSTEMI</t>
  </si>
  <si>
    <t>2023-157834</t>
  </si>
  <si>
    <t>2023-80276</t>
  </si>
  <si>
    <t>ARMEND MUJA</t>
  </si>
  <si>
    <t>2023-161554</t>
  </si>
  <si>
    <t>2023-82278</t>
  </si>
  <si>
    <t>BLERTA DELIU KODRA</t>
  </si>
  <si>
    <t>2023-161839</t>
  </si>
  <si>
    <t>2023-82338</t>
  </si>
  <si>
    <t>ADRIANA MATOSHI</t>
  </si>
  <si>
    <t>2023-162097</t>
  </si>
  <si>
    <t>2023-82414</t>
  </si>
  <si>
    <t>ARIJETA REXHEPI</t>
  </si>
  <si>
    <t>2023-162401</t>
  </si>
  <si>
    <t>2023-82609</t>
  </si>
  <si>
    <t>VLORA DUMOSHI</t>
  </si>
  <si>
    <t>2023-163187</t>
  </si>
  <si>
    <t>2023-82922</t>
  </si>
  <si>
    <t>DIMAL BASHA</t>
  </si>
  <si>
    <t>2023-163326</t>
  </si>
  <si>
    <t>2023-83058</t>
  </si>
  <si>
    <t>HYDAJET HYSENI - KALOSHI</t>
  </si>
  <si>
    <t>2023-163816</t>
  </si>
  <si>
    <t>2023-83139</t>
  </si>
  <si>
    <t>ARJETA FEJZA</t>
  </si>
  <si>
    <t>2023-163830</t>
  </si>
  <si>
    <t>2023-83153</t>
  </si>
  <si>
    <t>26/4/2023</t>
  </si>
  <si>
    <t>2023-164223</t>
  </si>
  <si>
    <t>2023-83303</t>
  </si>
  <si>
    <t>ELIZA HOXHA</t>
  </si>
  <si>
    <t>2023-164898</t>
  </si>
  <si>
    <t>2023-83707</t>
  </si>
  <si>
    <t>RREZARTA KRASNIQI</t>
  </si>
  <si>
    <t>2023-166233</t>
  </si>
  <si>
    <t>2023-84413</t>
  </si>
  <si>
    <t>27/4/2023</t>
  </si>
  <si>
    <t>ALBENA RESHITAJ</t>
  </si>
  <si>
    <t>2023-168704</t>
  </si>
  <si>
    <t>2023-85624</t>
  </si>
  <si>
    <t>ARDIAN GOLA</t>
  </si>
  <si>
    <t>2023-168711</t>
  </si>
  <si>
    <t>2023-85630</t>
  </si>
  <si>
    <t>2023-168730</t>
  </si>
  <si>
    <t>2023-85649</t>
  </si>
  <si>
    <t>JAHJA KOKAJ</t>
  </si>
  <si>
    <t>2023-169128</t>
  </si>
  <si>
    <t>2023-85786</t>
  </si>
  <si>
    <t>YLLZA HOTI</t>
  </si>
  <si>
    <t>2023-170944</t>
  </si>
  <si>
    <t>2023-86652</t>
  </si>
  <si>
    <t>10/5/2023</t>
  </si>
  <si>
    <t>BESIAN MUSTAFA</t>
  </si>
  <si>
    <t>2023-195778</t>
  </si>
  <si>
    <t>2023-99681</t>
  </si>
  <si>
    <t>15/5/2023</t>
  </si>
  <si>
    <t>FRIDON LALA</t>
  </si>
  <si>
    <t>2023-205001</t>
  </si>
  <si>
    <t>2023-104475</t>
  </si>
  <si>
    <t>AGON BATUSHA</t>
  </si>
  <si>
    <t>2023-205490</t>
  </si>
  <si>
    <t>2023-104934</t>
  </si>
  <si>
    <t>ENVER HOXHAJ</t>
  </si>
  <si>
    <t>2023-205522</t>
  </si>
  <si>
    <t>2023-104966</t>
  </si>
  <si>
    <t>2023-205865</t>
  </si>
  <si>
    <t>2023-104983</t>
  </si>
  <si>
    <t>16/5/2023</t>
  </si>
  <si>
    <t>2023-206908</t>
  </si>
  <si>
    <t>2023-105280</t>
  </si>
  <si>
    <t>2023-207916</t>
  </si>
  <si>
    <t>2023-105920</t>
  </si>
  <si>
    <t>2023-207989</t>
  </si>
  <si>
    <t>2023-105993</t>
  </si>
  <si>
    <t>ARIANA MUSLIU SHOSHI</t>
  </si>
  <si>
    <t>2023-208266</t>
  </si>
  <si>
    <t>2023-106188</t>
  </si>
  <si>
    <t>17/5/2023</t>
  </si>
  <si>
    <t>2023-211961</t>
  </si>
  <si>
    <t>2023-107892</t>
  </si>
  <si>
    <t>MIMOZA KUSARI LILA</t>
  </si>
  <si>
    <t>2023-216615</t>
  </si>
  <si>
    <t>2023-110279</t>
  </si>
  <si>
    <t>2023-216655</t>
  </si>
  <si>
    <t>2023-110318</t>
  </si>
  <si>
    <t>ARBERESH KRYEZIU - HYSENI</t>
  </si>
  <si>
    <t>2023-216695</t>
  </si>
  <si>
    <t>2023-110357</t>
  </si>
  <si>
    <t>2023-216739</t>
  </si>
  <si>
    <t>2023-110399</t>
  </si>
  <si>
    <t>VALON RAMADANI</t>
  </si>
  <si>
    <t>2023-216878</t>
  </si>
  <si>
    <t>2023-110417</t>
  </si>
  <si>
    <t>19/5/2023</t>
  </si>
  <si>
    <t>FITORE PACOLLI DALIPI</t>
  </si>
  <si>
    <t>2023-217197</t>
  </si>
  <si>
    <t>2023-110559</t>
  </si>
  <si>
    <t>GANIMETE MUSLIU</t>
  </si>
  <si>
    <t>2023-217517</t>
  </si>
  <si>
    <t>2023-110820</t>
  </si>
  <si>
    <t>ARTAN ABRASHI</t>
  </si>
  <si>
    <t>2023-217766</t>
  </si>
  <si>
    <t>2023-110881</t>
  </si>
  <si>
    <t>FIDAN JILTA</t>
  </si>
  <si>
    <t>2023-218074</t>
  </si>
  <si>
    <t>2023-110898</t>
  </si>
  <si>
    <t>AVDULLAH HOTI</t>
  </si>
  <si>
    <t>2023-218219</t>
  </si>
  <si>
    <t>2023-110941</t>
  </si>
  <si>
    <t>ISAK SHABANI</t>
  </si>
  <si>
    <t>2023-218247</t>
  </si>
  <si>
    <t>2023-110967</t>
  </si>
  <si>
    <t>AGIM VELIU</t>
  </si>
  <si>
    <t>2023-218300</t>
  </si>
  <si>
    <t>2023-111019</t>
  </si>
  <si>
    <t>MERGIM LUSHTAKU</t>
  </si>
  <si>
    <t>2023-218363</t>
  </si>
  <si>
    <t>2023-111077</t>
  </si>
  <si>
    <t>NIJAZI ISAKU</t>
  </si>
  <si>
    <t>2023-219269</t>
  </si>
  <si>
    <t>2023-111577</t>
  </si>
  <si>
    <t>2023-219630</t>
  </si>
  <si>
    <t>2023-111676</t>
  </si>
  <si>
    <t>22/5/2023</t>
  </si>
  <si>
    <t>SHQIPE MEHMETI SELIMI</t>
  </si>
  <si>
    <t>2023-220131</t>
  </si>
  <si>
    <t>2023-111835</t>
  </si>
  <si>
    <t>2023-220176</t>
  </si>
  <si>
    <t>2023-111865</t>
  </si>
  <si>
    <t>2023-220444</t>
  </si>
  <si>
    <t>2023-112110</t>
  </si>
  <si>
    <t>2023-220603</t>
  </si>
  <si>
    <t>2023-112173</t>
  </si>
  <si>
    <t>2023-220728</t>
  </si>
  <si>
    <t>2023-112225</t>
  </si>
  <si>
    <t>BEKE BERISHA</t>
  </si>
  <si>
    <t>2023-220958</t>
  </si>
  <si>
    <t>2023-112383</t>
  </si>
  <si>
    <t>2023-224007</t>
  </si>
  <si>
    <t>2023-113957</t>
  </si>
  <si>
    <t>24/5/2023</t>
  </si>
  <si>
    <t>2023-226070</t>
  </si>
  <si>
    <t>2023-114934</t>
  </si>
  <si>
    <t>26/5/2023</t>
  </si>
  <si>
    <t>ENIS KERVAN</t>
  </si>
  <si>
    <t>2023-233169</t>
  </si>
  <si>
    <t>2023-118400</t>
  </si>
  <si>
    <t>2023-234079</t>
  </si>
  <si>
    <t>2023-118870</t>
  </si>
  <si>
    <t>29/5/2023</t>
  </si>
  <si>
    <t>2023-234504</t>
  </si>
  <si>
    <t>2023-119004</t>
  </si>
  <si>
    <t>2023-234853</t>
  </si>
  <si>
    <t>2023-119250</t>
  </si>
  <si>
    <t>2023-235515</t>
  </si>
  <si>
    <t>2023-119676</t>
  </si>
  <si>
    <t>RASHIT QALAJ</t>
  </si>
  <si>
    <t>2023-235523</t>
  </si>
  <si>
    <t>2023-119684</t>
  </si>
  <si>
    <t>2023-235547</t>
  </si>
  <si>
    <t>2023-119708</t>
  </si>
  <si>
    <t>2023-235794</t>
  </si>
  <si>
    <t>2023-119788</t>
  </si>
  <si>
    <t>2023-235860</t>
  </si>
  <si>
    <t>2023-119834</t>
  </si>
  <si>
    <t>2023-236113</t>
  </si>
  <si>
    <t>2023-119893</t>
  </si>
  <si>
    <t>FITIM UKA</t>
  </si>
  <si>
    <t>2023-236198</t>
  </si>
  <si>
    <t>2023-119971</t>
  </si>
  <si>
    <t>2023-236217</t>
  </si>
  <si>
    <t>2023-119989</t>
  </si>
  <si>
    <t>2023-236541</t>
  </si>
  <si>
    <t>2023-120086</t>
  </si>
  <si>
    <t>30/5/2023</t>
  </si>
  <si>
    <t>ANTON QUNI</t>
  </si>
  <si>
    <t>2023-236974</t>
  </si>
  <si>
    <t>2023-120301</t>
  </si>
  <si>
    <t>DRITON HYSENI</t>
  </si>
  <si>
    <t>2023-239832</t>
  </si>
  <si>
    <t>2023-121828</t>
  </si>
  <si>
    <t>7/6/2023</t>
  </si>
  <si>
    <t>2023-255870</t>
  </si>
  <si>
    <t>2023-130678</t>
  </si>
  <si>
    <t>ARBER REXHAJ</t>
  </si>
  <si>
    <t>2023-256156</t>
  </si>
  <si>
    <t>2023-130889</t>
  </si>
  <si>
    <t>BAHRIM SABANI</t>
  </si>
  <si>
    <t>2023-257056</t>
  </si>
  <si>
    <t>2023-131286</t>
  </si>
  <si>
    <t>8/6/2023</t>
  </si>
  <si>
    <t>PAL LEKAJ</t>
  </si>
  <si>
    <t>2023-258742</t>
  </si>
  <si>
    <t>2023-132136</t>
  </si>
  <si>
    <t>2023-259384</t>
  </si>
  <si>
    <t>2023-132531</t>
  </si>
  <si>
    <t>MEFAIL BAJQINOVCI</t>
  </si>
  <si>
    <t>2023-259441</t>
  </si>
  <si>
    <t>2023-132552</t>
  </si>
  <si>
    <t>XHAVIT HALITI</t>
  </si>
  <si>
    <t>2023-259491</t>
  </si>
  <si>
    <t>2023-132601</t>
  </si>
  <si>
    <t>2023-259514</t>
  </si>
  <si>
    <t>2023-132623</t>
  </si>
  <si>
    <t>VENDENIS LAHU</t>
  </si>
  <si>
    <t>2023-259533</t>
  </si>
  <si>
    <t>2023-132641</t>
  </si>
  <si>
    <t>ERXHAN GALUSHI</t>
  </si>
  <si>
    <t>2023-259559</t>
  </si>
  <si>
    <t>2023-132665</t>
  </si>
  <si>
    <t>SALIH ZYBA</t>
  </si>
  <si>
    <t>2023-259573</t>
  </si>
  <si>
    <t>2023-132679</t>
  </si>
  <si>
    <t>LUAN ALIU</t>
  </si>
  <si>
    <t>2023-259584</t>
  </si>
  <si>
    <t>2023-132690</t>
  </si>
  <si>
    <t>9/6/2023</t>
  </si>
  <si>
    <t>RAMUSH HARADINAJ</t>
  </si>
  <si>
    <t>2023-264755</t>
  </si>
  <si>
    <t>2023-136133</t>
  </si>
  <si>
    <t>15/6/2023</t>
  </si>
  <si>
    <t>2023-278829</t>
  </si>
  <si>
    <t>2023-142165</t>
  </si>
  <si>
    <t>16/6/2023</t>
  </si>
  <si>
    <t>2023-282072</t>
  </si>
  <si>
    <t>2023-144067</t>
  </si>
  <si>
    <t>2023-282125</t>
  </si>
  <si>
    <t>2023-144118</t>
  </si>
  <si>
    <t>2023-282152</t>
  </si>
  <si>
    <t>2023-144145</t>
  </si>
  <si>
    <t>2023-282169</t>
  </si>
  <si>
    <t>2023-144160</t>
  </si>
  <si>
    <t>2023-282178</t>
  </si>
  <si>
    <t>2023-144169</t>
  </si>
  <si>
    <t>2023-282314</t>
  </si>
  <si>
    <t>2023-144177</t>
  </si>
  <si>
    <t>2023-282403</t>
  </si>
  <si>
    <t>2023-144192</t>
  </si>
  <si>
    <t>2023-282418</t>
  </si>
  <si>
    <t>2023-144206</t>
  </si>
  <si>
    <t>2023-282439</t>
  </si>
  <si>
    <t>2023-144227</t>
  </si>
  <si>
    <t>2023-282491</t>
  </si>
  <si>
    <t>2023-144273</t>
  </si>
  <si>
    <t>2023-283279</t>
  </si>
  <si>
    <t>2023-144420</t>
  </si>
  <si>
    <t>2023-283345</t>
  </si>
  <si>
    <t>2023-144480</t>
  </si>
  <si>
    <t>2023-283405</t>
  </si>
  <si>
    <t>2023-144540</t>
  </si>
  <si>
    <t>2023-283787</t>
  </si>
  <si>
    <t>2023-144608</t>
  </si>
  <si>
    <t>2023-283821</t>
  </si>
  <si>
    <t>2023-144613</t>
  </si>
  <si>
    <t>27/6/2023</t>
  </si>
  <si>
    <t>2023-299934</t>
  </si>
  <si>
    <t>2023-152744</t>
  </si>
  <si>
    <t>SHPENZIMET PER UDHETIM ZYRTAR IZRAEL</t>
  </si>
  <si>
    <t>2023-299983</t>
  </si>
  <si>
    <t>2023-152790</t>
  </si>
  <si>
    <t>2023-300320</t>
  </si>
  <si>
    <t>2023-152854</t>
  </si>
  <si>
    <t>VISAR KORENICA</t>
  </si>
  <si>
    <t>2023-300352</t>
  </si>
  <si>
    <t>2023-152882</t>
  </si>
  <si>
    <t>SHPENZIMET PER UDHETIM ZYRTAR NE IZRAEL</t>
  </si>
  <si>
    <t>29/6/2023</t>
  </si>
  <si>
    <t>SHQIPE METAJ ISUFI</t>
  </si>
  <si>
    <t>2023-302019</t>
  </si>
  <si>
    <t>2023-153480</t>
  </si>
  <si>
    <t>SHPENZIMET E UDHETIMIT ZYRTAR NE MAQEDONI</t>
  </si>
  <si>
    <t>ALBAN BAJRAMI</t>
  </si>
  <si>
    <t>2023-302039</t>
  </si>
  <si>
    <t>2023-153499</t>
  </si>
  <si>
    <t>GAZMEND GJYSHINCA</t>
  </si>
  <si>
    <t>2023-302222</t>
  </si>
  <si>
    <t>2023-153645</t>
  </si>
  <si>
    <t>2023-302239</t>
  </si>
  <si>
    <t>2023-153659</t>
  </si>
  <si>
    <t>2023-305145</t>
  </si>
  <si>
    <t>2023-155536</t>
  </si>
  <si>
    <t>2023-305170</t>
  </si>
  <si>
    <t>2023-155552</t>
  </si>
  <si>
    <t>2023-305200</t>
  </si>
  <si>
    <t>2023-155571</t>
  </si>
  <si>
    <t>ENVER DUGOLLI</t>
  </si>
  <si>
    <t>2023-305221</t>
  </si>
  <si>
    <t>2023-155589</t>
  </si>
  <si>
    <t>2023-306580</t>
  </si>
  <si>
    <t>2023-155853</t>
  </si>
  <si>
    <t>DUDA BALJE</t>
  </si>
  <si>
    <t>2023-306767</t>
  </si>
  <si>
    <t>2023-155862</t>
  </si>
  <si>
    <t>SARANDA BOGUJEVCI</t>
  </si>
  <si>
    <t>2023-306844</t>
  </si>
  <si>
    <t>2023-155870</t>
  </si>
  <si>
    <t>2023-306905</t>
  </si>
  <si>
    <t>2023-155878</t>
  </si>
  <si>
    <t>2023-306921</t>
  </si>
  <si>
    <t>2023-155893</t>
  </si>
  <si>
    <t xml:space="preserve">          13142  -  AKOMODIMI - UDHËTIMET ZYRTARE JASHTË VEND</t>
  </si>
  <si>
    <t>10/101/10100/13142/00000/0111</t>
  </si>
  <si>
    <t>3/5/2023</t>
  </si>
  <si>
    <t>2023-180920</t>
  </si>
  <si>
    <t>2023-92775</t>
  </si>
  <si>
    <t>2023-180958</t>
  </si>
  <si>
    <t>2023-92812</t>
  </si>
  <si>
    <t>5/5/2023</t>
  </si>
  <si>
    <t>2023-80966</t>
  </si>
  <si>
    <t>2023-189633</t>
  </si>
  <si>
    <t>2023-96816</t>
  </si>
  <si>
    <t xml:space="preserve">          13143  -  SHPENZIMET TJERA TË UDHËTIMEVE ZYRTARE JASHTË VENDIT</t>
  </si>
  <si>
    <t>10/101/10100/13143/00000/0111</t>
  </si>
  <si>
    <t>2023-130654</t>
  </si>
  <si>
    <t>2023-66875</t>
  </si>
  <si>
    <t>2023-220580</t>
  </si>
  <si>
    <t>2023-112153</t>
  </si>
  <si>
    <t xml:space="preserve">          13320  -  SHPENZIMET E TELEFONISË MOBILE</t>
  </si>
  <si>
    <t>10/101/10100/13320/00000/0111</t>
  </si>
  <si>
    <t>14/4/2023</t>
  </si>
  <si>
    <t>TELEKOMI I KOSOVES SHA</t>
  </si>
  <si>
    <t>2023-63854</t>
  </si>
  <si>
    <t>2023-145384</t>
  </si>
  <si>
    <t>2023-73920</t>
  </si>
  <si>
    <t>2023-63878</t>
  </si>
  <si>
    <t>2023-145538</t>
  </si>
  <si>
    <t>2023-73967</t>
  </si>
  <si>
    <t>2023-94333</t>
  </si>
  <si>
    <t>2023-237411</t>
  </si>
  <si>
    <t>2023-120590</t>
  </si>
  <si>
    <t>2023-94348</t>
  </si>
  <si>
    <t>2023-237615</t>
  </si>
  <si>
    <t>2023-120672</t>
  </si>
  <si>
    <t>2023-118959</t>
  </si>
  <si>
    <t>2023-300879</t>
  </si>
  <si>
    <t>2023-153176</t>
  </si>
  <si>
    <t>2023-118947</t>
  </si>
  <si>
    <t>2023-300888</t>
  </si>
  <si>
    <t>2023-153185</t>
  </si>
  <si>
    <t xml:space="preserve">          13440  -  SHËRBIMET E NDRYSHME INTELEKTUALE  DHE KËSHILLËDHËNËSE</t>
  </si>
  <si>
    <t>10/101/10100/13440/00000/0111</t>
  </si>
  <si>
    <t>12/4/2023</t>
  </si>
  <si>
    <t xml:space="preserve">UJKAN BAJRA </t>
  </si>
  <si>
    <t>2023-60780</t>
  </si>
  <si>
    <t>2023-140252</t>
  </si>
  <si>
    <t>2023-71417</t>
  </si>
  <si>
    <t xml:space="preserve">FIKRET IBRAHIMI </t>
  </si>
  <si>
    <t>2023-60772</t>
  </si>
  <si>
    <t>2023-140313</t>
  </si>
  <si>
    <t>2023-71462</t>
  </si>
  <si>
    <t>SALIH MORINA</t>
  </si>
  <si>
    <t>2023-70853</t>
  </si>
  <si>
    <t>2023-167515</t>
  </si>
  <si>
    <t>2023-85007</t>
  </si>
  <si>
    <t>DORAJET IMERI</t>
  </si>
  <si>
    <t>2023-69958</t>
  </si>
  <si>
    <t>2023-169346</t>
  </si>
  <si>
    <t>2023-85882</t>
  </si>
  <si>
    <t xml:space="preserve">PLATOR AVDIU </t>
  </si>
  <si>
    <t>2023-70877</t>
  </si>
  <si>
    <t>2023-169394</t>
  </si>
  <si>
    <t>2023-85924</t>
  </si>
  <si>
    <t>BETIM GJOSHI</t>
  </si>
  <si>
    <t>2023-69969</t>
  </si>
  <si>
    <t>2023-169463</t>
  </si>
  <si>
    <t>2023-85978</t>
  </si>
  <si>
    <t xml:space="preserve">SPAT ERCAN </t>
  </si>
  <si>
    <t>2023-89326</t>
  </si>
  <si>
    <t>2023-224522</t>
  </si>
  <si>
    <t>2023-114235</t>
  </si>
  <si>
    <t>MUHARREM NITAJ</t>
  </si>
  <si>
    <t>2023-88748</t>
  </si>
  <si>
    <t>2023-225159</t>
  </si>
  <si>
    <t>2023-114471</t>
  </si>
  <si>
    <t>6/6/2023</t>
  </si>
  <si>
    <t xml:space="preserve">ALBANA GASHI </t>
  </si>
  <si>
    <t>2023-103328</t>
  </si>
  <si>
    <t>2023-252385</t>
  </si>
  <si>
    <t>2023-128944</t>
  </si>
  <si>
    <t xml:space="preserve">ALIM RAMA </t>
  </si>
  <si>
    <t>2023-103299</t>
  </si>
  <si>
    <t>2023-252426</t>
  </si>
  <si>
    <t>2023-128983</t>
  </si>
  <si>
    <t>21/6/2023</t>
  </si>
  <si>
    <t>VALBON BYTYQI</t>
  </si>
  <si>
    <t>2023-110999</t>
  </si>
  <si>
    <t>2023-291792</t>
  </si>
  <si>
    <t>2023-148656</t>
  </si>
  <si>
    <t>22/6/2023</t>
  </si>
  <si>
    <t>2023-118230</t>
  </si>
  <si>
    <t>2023-294037</t>
  </si>
  <si>
    <t>2023-149681</t>
  </si>
  <si>
    <t>2023-118214</t>
  </si>
  <si>
    <t>2023-294050</t>
  </si>
  <si>
    <t>2023-149694</t>
  </si>
  <si>
    <t>BASHKIM MUSTAFA</t>
  </si>
  <si>
    <t>2023-118225</t>
  </si>
  <si>
    <t>2023-294060</t>
  </si>
  <si>
    <t>2023-149704</t>
  </si>
  <si>
    <t xml:space="preserve">HILMI JASHARI </t>
  </si>
  <si>
    <t>2023-118311</t>
  </si>
  <si>
    <t>2023-294195</t>
  </si>
  <si>
    <t>2023-149834</t>
  </si>
  <si>
    <t>ALI HAMITI</t>
  </si>
  <si>
    <t>2023-118334</t>
  </si>
  <si>
    <t>2023-294356</t>
  </si>
  <si>
    <t>2023-149850</t>
  </si>
  <si>
    <t xml:space="preserve">          13460  -  SHËRBIME  KONTRAKTUESE TJERA</t>
  </si>
  <si>
    <t>10/101/10100/13460/00000/0111</t>
  </si>
  <si>
    <t>MINISTRIA PUNEVE TE BRENDSHME</t>
  </si>
  <si>
    <t>2023-208</t>
  </si>
  <si>
    <t>2023-137313</t>
  </si>
  <si>
    <t>2023-70288</t>
  </si>
  <si>
    <t>ADMINISTRATA TATIMORE E KOSOVES</t>
  </si>
  <si>
    <t>2023-60819</t>
  </si>
  <si>
    <t>2023-138885</t>
  </si>
  <si>
    <t>2023-70878</t>
  </si>
  <si>
    <t>TRUSTI PENSIONAL I KURSIMEVE</t>
  </si>
  <si>
    <t>2023-61049</t>
  </si>
  <si>
    <t>2023-139349</t>
  </si>
  <si>
    <t>2023-71112</t>
  </si>
  <si>
    <t>2023-144930</t>
  </si>
  <si>
    <t>2023-73670</t>
  </si>
  <si>
    <t>19/4/2023</t>
  </si>
  <si>
    <t>GLOBAL CONSULTING DEVELOPMENT ASSOCIATES SHPK</t>
  </si>
  <si>
    <t>2023-2376</t>
  </si>
  <si>
    <t>2023-152842</t>
  </si>
  <si>
    <t>2023-78069</t>
  </si>
  <si>
    <t>A.P.F.</t>
  </si>
  <si>
    <t>2023-69452</t>
  </si>
  <si>
    <t>2023-165815</t>
  </si>
  <si>
    <t>2023-84161</t>
  </si>
  <si>
    <t>8/5/2023</t>
  </si>
  <si>
    <t>2023-77914</t>
  </si>
  <si>
    <t>2023-190820</t>
  </si>
  <si>
    <t>2023-97248</t>
  </si>
  <si>
    <t>2023-78197</t>
  </si>
  <si>
    <t>2023-193133</t>
  </si>
  <si>
    <t>2023-99201</t>
  </si>
  <si>
    <t>11/5/2023</t>
  </si>
  <si>
    <t>2023-197722</t>
  </si>
  <si>
    <t>2023-100796</t>
  </si>
  <si>
    <t>KOMPANIA E SIGURIMEVE SCARDIAN JSC</t>
  </si>
  <si>
    <t>2023-85518</t>
  </si>
  <si>
    <t>2023-238380</t>
  </si>
  <si>
    <t>2023-121121</t>
  </si>
  <si>
    <t>2023-238414</t>
  </si>
  <si>
    <t>2023-121149</t>
  </si>
  <si>
    <t>2023-239032</t>
  </si>
  <si>
    <t>2023-121430</t>
  </si>
  <si>
    <t>2023-239166</t>
  </si>
  <si>
    <t>2023-121549</t>
  </si>
  <si>
    <t>2023-258448</t>
  </si>
  <si>
    <t>2023-132043</t>
  </si>
  <si>
    <t>14/6/2023</t>
  </si>
  <si>
    <t>2023-107100</t>
  </si>
  <si>
    <t>2023-275278</t>
  </si>
  <si>
    <t>2023-140280</t>
  </si>
  <si>
    <t>2023-107097</t>
  </si>
  <si>
    <t>2023-276177</t>
  </si>
  <si>
    <t>2023-140809</t>
  </si>
  <si>
    <t>4/4/2023</t>
  </si>
  <si>
    <t>2023-142037</t>
  </si>
  <si>
    <t>18/4/2023</t>
  </si>
  <si>
    <t>4/5/2023</t>
  </si>
  <si>
    <t>12/5/2023</t>
  </si>
  <si>
    <t>25/5/2023</t>
  </si>
  <si>
    <t>2023-115694</t>
  </si>
  <si>
    <t>5/6/2023</t>
  </si>
  <si>
    <t xml:space="preserve">          14310  -  DREKA ZYRTARE</t>
  </si>
  <si>
    <t>10/101/10100/14310/00000/0111</t>
  </si>
  <si>
    <t>BOULEVARD SHPK</t>
  </si>
  <si>
    <t>2023-59026</t>
  </si>
  <si>
    <t>2023-133784</t>
  </si>
  <si>
    <t>2023-68483</t>
  </si>
  <si>
    <t>TROSHA SHPK</t>
  </si>
  <si>
    <t>2023-59038</t>
  </si>
  <si>
    <t>2023-133816</t>
  </si>
  <si>
    <t>2023-68515</t>
  </si>
  <si>
    <t>SAMI R.AHMETI BI</t>
  </si>
  <si>
    <t>2023-62964</t>
  </si>
  <si>
    <t>2023-145762</t>
  </si>
  <si>
    <t>2023-74190</t>
  </si>
  <si>
    <t>HIDAJET AZEMI BI</t>
  </si>
  <si>
    <t>2023-57309</t>
  </si>
  <si>
    <t>2023-146572</t>
  </si>
  <si>
    <t>2023-74465</t>
  </si>
  <si>
    <t>2023-65117</t>
  </si>
  <si>
    <t>2023-154712</t>
  </si>
  <si>
    <t>2023-78587</t>
  </si>
  <si>
    <t>KRENAR KRAJKU BI</t>
  </si>
  <si>
    <t>2023-66399</t>
  </si>
  <si>
    <t>2023-160995</t>
  </si>
  <si>
    <t>2023-81958</t>
  </si>
  <si>
    <t>METROPOLI SH.P.K.</t>
  </si>
  <si>
    <t>2023-75119</t>
  </si>
  <si>
    <t>2023-171303</t>
  </si>
  <si>
    <t>2023-86827</t>
  </si>
  <si>
    <t>2023-77692</t>
  </si>
  <si>
    <t>2023-201111</t>
  </si>
  <si>
    <t>2023-102447</t>
  </si>
  <si>
    <t>2023-82180</t>
  </si>
  <si>
    <t>2023-201768</t>
  </si>
  <si>
    <t>2023-102768</t>
  </si>
  <si>
    <t>FONDACIONI PER MBROJTJEN E KAFSHEVE VIER PFOTEN K</t>
  </si>
  <si>
    <t>2023-80996</t>
  </si>
  <si>
    <t>2023-201973</t>
  </si>
  <si>
    <t>2023-102852</t>
  </si>
  <si>
    <t>LIBURN HALILI BI</t>
  </si>
  <si>
    <t>2023-81024</t>
  </si>
  <si>
    <t>2023-206463</t>
  </si>
  <si>
    <t>2023-105120</t>
  </si>
  <si>
    <t>2023-90679</t>
  </si>
  <si>
    <t>2023-224453</t>
  </si>
  <si>
    <t>2023-114169</t>
  </si>
  <si>
    <t>GARDEN SHPK</t>
  </si>
  <si>
    <t>2023-92130</t>
  </si>
  <si>
    <t>2023-227550</t>
  </si>
  <si>
    <t>2023-115619</t>
  </si>
  <si>
    <t>2023-107087</t>
  </si>
  <si>
    <t>2023-275248</t>
  </si>
  <si>
    <t>2023-140251</t>
  </si>
  <si>
    <t>2023-105849</t>
  </si>
  <si>
    <t>2023-278252</t>
  </si>
  <si>
    <t>2023-141833</t>
  </si>
  <si>
    <t>2023-108139</t>
  </si>
  <si>
    <t>2023-278266</t>
  </si>
  <si>
    <t>2023-141847</t>
  </si>
  <si>
    <t>2023-108126</t>
  </si>
  <si>
    <t>2023-278275</t>
  </si>
  <si>
    <t>2023-141856</t>
  </si>
  <si>
    <t>2023-108145</t>
  </si>
  <si>
    <t>2023-278284</t>
  </si>
  <si>
    <t>2023-141865</t>
  </si>
  <si>
    <t>2023-108165</t>
  </si>
  <si>
    <t>2023-278432</t>
  </si>
  <si>
    <t>2023-141906</t>
  </si>
  <si>
    <t>2023-108093</t>
  </si>
  <si>
    <t>2023-278459</t>
  </si>
  <si>
    <t>2023-141933</t>
  </si>
  <si>
    <t>KUZHINA E JUSUFIT L.L.C</t>
  </si>
  <si>
    <t>2023-108442</t>
  </si>
  <si>
    <t>2023-278481</t>
  </si>
  <si>
    <t>2023-141954</t>
  </si>
  <si>
    <t>NEW COUNTRY HOUSE RESTAURANT LLC</t>
  </si>
  <si>
    <t>2023-108427</t>
  </si>
  <si>
    <t>2023-278516</t>
  </si>
  <si>
    <t>2023-141989</t>
  </si>
  <si>
    <t>VILA GERMIA SHPK</t>
  </si>
  <si>
    <t>2023-108515</t>
  </si>
  <si>
    <t>2023-278693</t>
  </si>
  <si>
    <t>2023-108117</t>
  </si>
  <si>
    <t>2023-278726</t>
  </si>
  <si>
    <t>2023-142067</t>
  </si>
  <si>
    <t>2023-108105</t>
  </si>
  <si>
    <t>2023-278767</t>
  </si>
  <si>
    <t>2023-142106</t>
  </si>
  <si>
    <t>RESTORAN RRON SHPK</t>
  </si>
  <si>
    <t>2023-108488</t>
  </si>
  <si>
    <t>2023-280741</t>
  </si>
  <si>
    <t>2023-143186</t>
  </si>
  <si>
    <t>2023-108174</t>
  </si>
  <si>
    <t>2023-280910</t>
  </si>
  <si>
    <t>2023-143289</t>
  </si>
  <si>
    <t xml:space="preserve">AURORA GROUP SHPK </t>
  </si>
  <si>
    <t>2023-112600</t>
  </si>
  <si>
    <t>2023-291818</t>
  </si>
  <si>
    <t>2023-148677</t>
  </si>
  <si>
    <t>HOTEL EMERALD SHPK</t>
  </si>
  <si>
    <t>2023-121136</t>
  </si>
  <si>
    <t>2023-300836</t>
  </si>
  <si>
    <t>2023-153133</t>
  </si>
  <si>
    <t>2023-121100</t>
  </si>
  <si>
    <t>2023-300854</t>
  </si>
  <si>
    <t>2023-153151</t>
  </si>
  <si>
    <t>RESTORANT SHTËPIA E BARDHË SH.P.K</t>
  </si>
  <si>
    <t>2023-121120</t>
  </si>
  <si>
    <t>2023-300866</t>
  </si>
  <si>
    <t>2023-153163</t>
  </si>
  <si>
    <t xml:space="preserve">          14320  -  DREKAT ZYRTARE JASHTË VENDIT</t>
  </si>
  <si>
    <t>10/101/10100/14320/00000/0111</t>
  </si>
  <si>
    <t xml:space="preserve">        10200 - PERSONELI   ADMINISTRATA E KUVENDIT</t>
  </si>
  <si>
    <t>10/101/10200/11110/00000/0111</t>
  </si>
  <si>
    <t>2023-175958</t>
  </si>
  <si>
    <t>2023-89356</t>
  </si>
  <si>
    <t>2023-242581</t>
  </si>
  <si>
    <t>2023-122875</t>
  </si>
  <si>
    <t>2023-307312</t>
  </si>
  <si>
    <t>2023-156027</t>
  </si>
  <si>
    <t xml:space="preserve">          13130  -  SHPENZIMET E UDHËTIMEVE ZYRTARE BRENDA VENDIT</t>
  </si>
  <si>
    <t>10/101/10200/13130/00000/0111</t>
  </si>
  <si>
    <t>DITA TRAVEL SHPK</t>
  </si>
  <si>
    <t>2023-50688</t>
  </si>
  <si>
    <t>2023-171456</t>
  </si>
  <si>
    <t>2023-86850</t>
  </si>
  <si>
    <t>2023-172079</t>
  </si>
  <si>
    <t>2023-87089</t>
  </si>
  <si>
    <t>2023-227762</t>
  </si>
  <si>
    <t>2023-115666</t>
  </si>
  <si>
    <t>10/101/10200/13140/00000/0111</t>
  </si>
  <si>
    <t>2023-72478</t>
  </si>
  <si>
    <t>2023-213806</t>
  </si>
  <si>
    <t>2023-109044</t>
  </si>
  <si>
    <t>2023-107</t>
  </si>
  <si>
    <t>2023-238270</t>
  </si>
  <si>
    <t>2023-121099</t>
  </si>
  <si>
    <t>10/101/10200/13141/00000/0111</t>
  </si>
  <si>
    <t>ADELINA DEMOLLI BASHA</t>
  </si>
  <si>
    <t>2023-131163</t>
  </si>
  <si>
    <t>2023-67082</t>
  </si>
  <si>
    <t>EMRUSH HAXHIU</t>
  </si>
  <si>
    <t>2023-131754</t>
  </si>
  <si>
    <t>2023-67479</t>
  </si>
  <si>
    <t>SAFET BEQIRI</t>
  </si>
  <si>
    <t>2023-133048</t>
  </si>
  <si>
    <t>2023-68122</t>
  </si>
  <si>
    <t>ERGYL EMRA</t>
  </si>
  <si>
    <t>2023-136711</t>
  </si>
  <si>
    <t>2023-69899</t>
  </si>
  <si>
    <t>MIRLINDA KOLGECI</t>
  </si>
  <si>
    <t>2023-137426</t>
  </si>
  <si>
    <t>2023-70314</t>
  </si>
  <si>
    <t>SNOUDON DACI</t>
  </si>
  <si>
    <t>2023-137603</t>
  </si>
  <si>
    <t>2023-70381</t>
  </si>
  <si>
    <t>VISAR KRASNIQI</t>
  </si>
  <si>
    <t>2023-140387</t>
  </si>
  <si>
    <t>2023-71535</t>
  </si>
  <si>
    <t>EJUP DELIU</t>
  </si>
  <si>
    <t>2023-145803</t>
  </si>
  <si>
    <t>2023-74229</t>
  </si>
  <si>
    <t>SHAIP GOXHULI</t>
  </si>
  <si>
    <t>2023-154975</t>
  </si>
  <si>
    <t>2023-78734</t>
  </si>
  <si>
    <t>VULLNET KABASHI</t>
  </si>
  <si>
    <t>2023-161098</t>
  </si>
  <si>
    <t>2023-82052</t>
  </si>
  <si>
    <t>2023-165239</t>
  </si>
  <si>
    <t>2023-83891</t>
  </si>
  <si>
    <t>ARMEND ADEMAJ</t>
  </si>
  <si>
    <t>2023-168669</t>
  </si>
  <si>
    <t>2023-85605</t>
  </si>
  <si>
    <t>ARSIM SHALA</t>
  </si>
  <si>
    <t>2023-171040</t>
  </si>
  <si>
    <t>2023-86730</t>
  </si>
  <si>
    <t>FATON HAMITI</t>
  </si>
  <si>
    <t>2023-208035</t>
  </si>
  <si>
    <t>2023-106039</t>
  </si>
  <si>
    <t>2023-208343</t>
  </si>
  <si>
    <t>2023-106236</t>
  </si>
  <si>
    <t>LABINOT SMAKAJ</t>
  </si>
  <si>
    <t>2023-208440</t>
  </si>
  <si>
    <t>2023-106285</t>
  </si>
  <si>
    <t>AHTERE LOXHA</t>
  </si>
  <si>
    <t>2023-208656</t>
  </si>
  <si>
    <t>2023-106353</t>
  </si>
  <si>
    <t>2023-210471</t>
  </si>
  <si>
    <t>2023-107172</t>
  </si>
  <si>
    <t>ARJETA STATOVCI PAÇARADA</t>
  </si>
  <si>
    <t>2023-211901</t>
  </si>
  <si>
    <t>2023-107846</t>
  </si>
  <si>
    <t>2023-220637</t>
  </si>
  <si>
    <t>2023-112201</t>
  </si>
  <si>
    <t>2023-220875</t>
  </si>
  <si>
    <t>2023-112303</t>
  </si>
  <si>
    <t>BESIM KRASNIQI</t>
  </si>
  <si>
    <t>2023-223333</t>
  </si>
  <si>
    <t>2023-113609</t>
  </si>
  <si>
    <t>2023-223587</t>
  </si>
  <si>
    <t>2023-113733</t>
  </si>
  <si>
    <t>2023-226555</t>
  </si>
  <si>
    <t>2023-115192</t>
  </si>
  <si>
    <t>2023-226791</t>
  </si>
  <si>
    <t>2023-115334</t>
  </si>
  <si>
    <t>2023-226940</t>
  </si>
  <si>
    <t>2023-115465</t>
  </si>
  <si>
    <t>BUKURIJE RUKOLLI</t>
  </si>
  <si>
    <t>2023-232653</t>
  </si>
  <si>
    <t>2023-118239</t>
  </si>
  <si>
    <t>NUR ÇEKU</t>
  </si>
  <si>
    <t>2023-234106</t>
  </si>
  <si>
    <t>2023-118897</t>
  </si>
  <si>
    <t>HAXHI XHEMAJLI</t>
  </si>
  <si>
    <t>2023-234125</t>
  </si>
  <si>
    <t>2023-118916</t>
  </si>
  <si>
    <t>HANA BAJRAKTARI</t>
  </si>
  <si>
    <t>2023-234147</t>
  </si>
  <si>
    <t>2023-118938</t>
  </si>
  <si>
    <t>ZARE ALIU</t>
  </si>
  <si>
    <t>2023-234361</t>
  </si>
  <si>
    <t>2023-118980</t>
  </si>
  <si>
    <t>MIRJETA HETA</t>
  </si>
  <si>
    <t>2023-234367</t>
  </si>
  <si>
    <t>2023-118986</t>
  </si>
  <si>
    <t>2023-234529</t>
  </si>
  <si>
    <t>2023-119019</t>
  </si>
  <si>
    <t>AGRON ISTOGU</t>
  </si>
  <si>
    <t>2023-234667</t>
  </si>
  <si>
    <t>2023-119113</t>
  </si>
  <si>
    <t>2023-235534</t>
  </si>
  <si>
    <t>2023-119695</t>
  </si>
  <si>
    <t>ZANA BILALLI GRUBI</t>
  </si>
  <si>
    <t>2023-237137</t>
  </si>
  <si>
    <t>2023-120349</t>
  </si>
  <si>
    <t>MERITA DRENORI</t>
  </si>
  <si>
    <t>2023-237233</t>
  </si>
  <si>
    <t>2023-120433</t>
  </si>
  <si>
    <t>2023-237330</t>
  </si>
  <si>
    <t>2023-120523</t>
  </si>
  <si>
    <t>MIRJETA SHLLAKU</t>
  </si>
  <si>
    <t>2023-239379</t>
  </si>
  <si>
    <t>2023-121748</t>
  </si>
  <si>
    <t>2023-256004</t>
  </si>
  <si>
    <t>2023-130745</t>
  </si>
  <si>
    <t>2023-257067</t>
  </si>
  <si>
    <t>2023-131295</t>
  </si>
  <si>
    <t>AGRON BEQIRI</t>
  </si>
  <si>
    <t>2023-264182</t>
  </si>
  <si>
    <t>2023-135683</t>
  </si>
  <si>
    <t>2023-283378</t>
  </si>
  <si>
    <t>2023-144513</t>
  </si>
  <si>
    <t>2023-283442</t>
  </si>
  <si>
    <t>2023-144576</t>
  </si>
  <si>
    <t>DONIKA BUNJAKU</t>
  </si>
  <si>
    <t>2023-283515</t>
  </si>
  <si>
    <t>2023-144588</t>
  </si>
  <si>
    <t>2023-300382</t>
  </si>
  <si>
    <t>2023-152908</t>
  </si>
  <si>
    <t>SHPENZIMET E UDHETIMIT ZYRTAR NE IZRAEL</t>
  </si>
  <si>
    <t>2023-302064</t>
  </si>
  <si>
    <t>2023-153517</t>
  </si>
  <si>
    <t>FEHMI HYSENI</t>
  </si>
  <si>
    <t>2023-302110</t>
  </si>
  <si>
    <t>2023-153549</t>
  </si>
  <si>
    <t>SHPENZIMET E UDHETIMIT ZYRTAR NE SHQIPERI</t>
  </si>
  <si>
    <t>SHEFKI SHOSHAJ</t>
  </si>
  <si>
    <t>2023-302126</t>
  </si>
  <si>
    <t>2023-153562</t>
  </si>
  <si>
    <t>ZOJA OSMANI</t>
  </si>
  <si>
    <t>2023-302137</t>
  </si>
  <si>
    <t>2023-153573</t>
  </si>
  <si>
    <t>SHPENZIMET PER UDHETIM ZYRTAR NE SHQIPERI</t>
  </si>
  <si>
    <t>MUHAMET BYTYQI</t>
  </si>
  <si>
    <t>2023-302160</t>
  </si>
  <si>
    <t>2023-153592</t>
  </si>
  <si>
    <t>SALI REXHEPI</t>
  </si>
  <si>
    <t>2023-302171</t>
  </si>
  <si>
    <t>2023-153600</t>
  </si>
  <si>
    <t>2023-302189</t>
  </si>
  <si>
    <t>2023-153615</t>
  </si>
  <si>
    <t>XHELADIN HOXHA</t>
  </si>
  <si>
    <t>2023-302199</t>
  </si>
  <si>
    <t>2023-153625</t>
  </si>
  <si>
    <t>2023-302209</t>
  </si>
  <si>
    <t>2023-153634</t>
  </si>
  <si>
    <t>2023-305240</t>
  </si>
  <si>
    <t>2023-155605</t>
  </si>
  <si>
    <t>2023-305277</t>
  </si>
  <si>
    <t>2023-155640</t>
  </si>
  <si>
    <t>#06230633 SHPENZIMET PER UDHETIM ZYRTAR NE SHQIPERI</t>
  </si>
  <si>
    <t>2023-306929</t>
  </si>
  <si>
    <t>2023-155901</t>
  </si>
  <si>
    <t>FITORE ZENELI BIMBASHI</t>
  </si>
  <si>
    <t>2023-306942</t>
  </si>
  <si>
    <t>2023-155913</t>
  </si>
  <si>
    <t>10/101/10200/13142/00000/0111</t>
  </si>
  <si>
    <t>10/101/10200/13143/00000/0111</t>
  </si>
  <si>
    <t>DTH ISMET KRASNIQI</t>
  </si>
  <si>
    <t>2023-60808</t>
  </si>
  <si>
    <t>2023-138021</t>
  </si>
  <si>
    <t>2023-70444</t>
  </si>
  <si>
    <t>2023-155319</t>
  </si>
  <si>
    <t>2023-78870</t>
  </si>
  <si>
    <t>2023-167882</t>
  </si>
  <si>
    <t>2023-85161</t>
  </si>
  <si>
    <t>2023-232548</t>
  </si>
  <si>
    <t>2023-118163</t>
  </si>
  <si>
    <t>2023-236604</t>
  </si>
  <si>
    <t>2023-120144</t>
  </si>
  <si>
    <t>2023-237296</t>
  </si>
  <si>
    <t>2023-120493</t>
  </si>
  <si>
    <t>MINIRE HASANI</t>
  </si>
  <si>
    <t>2023-283310</t>
  </si>
  <si>
    <t>2023-144450</t>
  </si>
  <si>
    <t>23/6/2023</t>
  </si>
  <si>
    <t>2023-294633</t>
  </si>
  <si>
    <t>2023-149969</t>
  </si>
  <si>
    <t>MBYLLJE E AVANCIT ME KARTELE KREDITORE MAJ/2023</t>
  </si>
  <si>
    <t xml:space="preserve">          13210  -  RRYMA</t>
  </si>
  <si>
    <t>10/101/10200/13210/00000/0111</t>
  </si>
  <si>
    <t>KESCO MAIN OPERATIONS ACCOUNT</t>
  </si>
  <si>
    <t>2023-62954</t>
  </si>
  <si>
    <t>2023-145798</t>
  </si>
  <si>
    <t>2023-74224</t>
  </si>
  <si>
    <t>2023-75157</t>
  </si>
  <si>
    <t>2023-166879</t>
  </si>
  <si>
    <t>2023-84689</t>
  </si>
  <si>
    <t>2023-82752</t>
  </si>
  <si>
    <t>2023-208193</t>
  </si>
  <si>
    <t>2023-106118</t>
  </si>
  <si>
    <t>2023-105844</t>
  </si>
  <si>
    <t>2023-278257</t>
  </si>
  <si>
    <t>2023-141838</t>
  </si>
  <si>
    <t xml:space="preserve">          13220  -  UJI</t>
  </si>
  <si>
    <t>10/101/10200/13220/00000/0111</t>
  </si>
  <si>
    <t>PRISHTINA SHA KUR</t>
  </si>
  <si>
    <t>2023-75163</t>
  </si>
  <si>
    <t>2023-171270</t>
  </si>
  <si>
    <t>2023-86796</t>
  </si>
  <si>
    <t>2023-95910</t>
  </si>
  <si>
    <t>2023-234597</t>
  </si>
  <si>
    <t>2023-119050</t>
  </si>
  <si>
    <t xml:space="preserve">          13230  -  MBETURINAT</t>
  </si>
  <si>
    <t>10/101/10200/13230/00000/0111</t>
  </si>
  <si>
    <t>KRM PASTRIMI SHA</t>
  </si>
  <si>
    <t>2023-62976</t>
  </si>
  <si>
    <t>2023-145732</t>
  </si>
  <si>
    <t>2023-74160</t>
  </si>
  <si>
    <t>2023-87735</t>
  </si>
  <si>
    <t>2023-227457</t>
  </si>
  <si>
    <t>2023-115607</t>
  </si>
  <si>
    <t>2023-108187</t>
  </si>
  <si>
    <t>2023-278570</t>
  </si>
  <si>
    <t>2023-142016</t>
  </si>
  <si>
    <t xml:space="preserve">          13240  -  NGROHJA QENDRORE</t>
  </si>
  <si>
    <t>10/101/10200/13240/00000/0111</t>
  </si>
  <si>
    <t>NP TERMOKOS SHA</t>
  </si>
  <si>
    <t>2023-37964</t>
  </si>
  <si>
    <t>2023-125801</t>
  </si>
  <si>
    <t>2023-64391</t>
  </si>
  <si>
    <t>2023-69933</t>
  </si>
  <si>
    <t>2023-185181</t>
  </si>
  <si>
    <t>2023-94812</t>
  </si>
  <si>
    <t>2023-86485</t>
  </si>
  <si>
    <t>2023-254980</t>
  </si>
  <si>
    <t>2023-130311</t>
  </si>
  <si>
    <t xml:space="preserve">          13250  -  SHPENZIMET TELEFONIKE</t>
  </si>
  <si>
    <t>10/101/10200/13250/00000/0111</t>
  </si>
  <si>
    <t>2023-63888</t>
  </si>
  <si>
    <t>2023-145678</t>
  </si>
  <si>
    <t>2023-74106</t>
  </si>
  <si>
    <t>2023-95138</t>
  </si>
  <si>
    <t>2023-238045</t>
  </si>
  <si>
    <t>2023-120958</t>
  </si>
  <si>
    <t>2023-118975</t>
  </si>
  <si>
    <t>2023-300804</t>
  </si>
  <si>
    <t>2023-153101</t>
  </si>
  <si>
    <t>10/101/10200/13320/00000/0111</t>
  </si>
  <si>
    <t>2023-63862</t>
  </si>
  <si>
    <t>2023-145607</t>
  </si>
  <si>
    <t>2023-74036</t>
  </si>
  <si>
    <t>2023-95128</t>
  </si>
  <si>
    <t>2023-237653</t>
  </si>
  <si>
    <t>2023-120709</t>
  </si>
  <si>
    <t>2023-118931</t>
  </si>
  <si>
    <t>2023-301779</t>
  </si>
  <si>
    <t>2023-153446</t>
  </si>
  <si>
    <t>10/101/10200/13460/00000/0111</t>
  </si>
  <si>
    <t>RIKON SH.P.K</t>
  </si>
  <si>
    <t>2023-54184</t>
  </si>
  <si>
    <t>2023-138061</t>
  </si>
  <si>
    <t>2023-70483</t>
  </si>
  <si>
    <t>2023-138100</t>
  </si>
  <si>
    <t>2023-70517</t>
  </si>
  <si>
    <t>FLORIJE ZABERGJA</t>
  </si>
  <si>
    <t>2023-73397</t>
  </si>
  <si>
    <t>2023-169311</t>
  </si>
  <si>
    <t>2023-85855</t>
  </si>
  <si>
    <t>AVC GROUP SHPK</t>
  </si>
  <si>
    <t>2023-240</t>
  </si>
  <si>
    <t>2023-172159</t>
  </si>
  <si>
    <t>2023-87155</t>
  </si>
  <si>
    <t>FATBARDHA GRABANICA</t>
  </si>
  <si>
    <t>2023-73415</t>
  </si>
  <si>
    <t>2023-172268</t>
  </si>
  <si>
    <t>2023-87254</t>
  </si>
  <si>
    <t>2023-78209</t>
  </si>
  <si>
    <t>2023-191050</t>
  </si>
  <si>
    <t>2023-97452</t>
  </si>
  <si>
    <t>2023-77910</t>
  </si>
  <si>
    <t>2023-193165</t>
  </si>
  <si>
    <t>2023-99232</t>
  </si>
  <si>
    <t>2023-218</t>
  </si>
  <si>
    <t>2023-212075</t>
  </si>
  <si>
    <t>2023-107998</t>
  </si>
  <si>
    <t>2023-212200</t>
  </si>
  <si>
    <t>2023-108121</t>
  </si>
  <si>
    <t>2023-85529</t>
  </si>
  <si>
    <t>2023-238920</t>
  </si>
  <si>
    <t>2023-121373</t>
  </si>
  <si>
    <t>2023-97629</t>
  </si>
  <si>
    <t>2023-240604</t>
  </si>
  <si>
    <t>2023-122318</t>
  </si>
  <si>
    <t>UNIVERZUM AUDIT SHPK</t>
  </si>
  <si>
    <t>2023-91321</t>
  </si>
  <si>
    <t>2023-240944</t>
  </si>
  <si>
    <t>2023-122412</t>
  </si>
  <si>
    <t>2023-97649</t>
  </si>
  <si>
    <t>2023-265181</t>
  </si>
  <si>
    <t>2023-136551</t>
  </si>
  <si>
    <t>2023-290496</t>
  </si>
  <si>
    <t>2023-147874</t>
  </si>
  <si>
    <t>2023-291681</t>
  </si>
  <si>
    <t>2023-148562</t>
  </si>
  <si>
    <t xml:space="preserve">          13503  -  KOMPJUTERË (MË PAK SE 1000 EURO)</t>
  </si>
  <si>
    <t>10/101/10200/13503/00000/0111</t>
  </si>
  <si>
    <t>INTERADRIA LLC</t>
  </si>
  <si>
    <t>2023-15543</t>
  </si>
  <si>
    <t>2023-213466</t>
  </si>
  <si>
    <t>2023-108965</t>
  </si>
  <si>
    <t xml:space="preserve">          13610  -  FURNIZIME PËR ZYRË</t>
  </si>
  <si>
    <t>10/101/10200/13610/00000/0111</t>
  </si>
  <si>
    <t>NDERRMARJA TREGTARE GRAFIKE BLENDI</t>
  </si>
  <si>
    <t>2023-65282</t>
  </si>
  <si>
    <t>2023-171649</t>
  </si>
  <si>
    <t>2023-86985</t>
  </si>
  <si>
    <t>2023-72511</t>
  </si>
  <si>
    <t>2023-212144</t>
  </si>
  <si>
    <t>2023-108066</t>
  </si>
  <si>
    <t>MILAZIM RECICA BI</t>
  </si>
  <si>
    <t>2023-82841</t>
  </si>
  <si>
    <t>2023-213367</t>
  </si>
  <si>
    <t>2023-108873</t>
  </si>
  <si>
    <t>2023-213409</t>
  </si>
  <si>
    <t>2023-108911</t>
  </si>
  <si>
    <t>LULISHTJA LABI A SHPK</t>
  </si>
  <si>
    <t>2023-45804</t>
  </si>
  <si>
    <t>2023-227758</t>
  </si>
  <si>
    <t>2023-115662</t>
  </si>
  <si>
    <t>SOLVIT SHPK</t>
  </si>
  <si>
    <t>2023-66920</t>
  </si>
  <si>
    <t>2023-229160</t>
  </si>
  <si>
    <t>2023-116877</t>
  </si>
  <si>
    <t>LIRIA SH.P.K</t>
  </si>
  <si>
    <t>2023-92789</t>
  </si>
  <si>
    <t>2023-238202</t>
  </si>
  <si>
    <t>2023-121048</t>
  </si>
  <si>
    <t>ADEA GROUP SHPK</t>
  </si>
  <si>
    <t>2023-37424</t>
  </si>
  <si>
    <t>2023-238431</t>
  </si>
  <si>
    <t>2023-121166</t>
  </si>
  <si>
    <t>2023-239099</t>
  </si>
  <si>
    <t>2023-121489</t>
  </si>
  <si>
    <t>EUROGOMA SHPK</t>
  </si>
  <si>
    <t>2023-63291</t>
  </si>
  <si>
    <t>2023-290527</t>
  </si>
  <si>
    <t>2023-147902</t>
  </si>
  <si>
    <t>2023-291479</t>
  </si>
  <si>
    <t>2023-148462</t>
  </si>
  <si>
    <t>2023-291627</t>
  </si>
  <si>
    <t>2023-148510</t>
  </si>
  <si>
    <t>2023-291653</t>
  </si>
  <si>
    <t>2023-148534</t>
  </si>
  <si>
    <t>2023-291663</t>
  </si>
  <si>
    <t>2023-148544</t>
  </si>
  <si>
    <t>2023-291747</t>
  </si>
  <si>
    <t>2023-148617</t>
  </si>
  <si>
    <t>PREMIUM BAKERY SHPK</t>
  </si>
  <si>
    <t>2023-115705</t>
  </si>
  <si>
    <t>2023-294369</t>
  </si>
  <si>
    <t>2023-149863</t>
  </si>
  <si>
    <t>2023-115665</t>
  </si>
  <si>
    <t>2023-294398</t>
  </si>
  <si>
    <t>2023-149890</t>
  </si>
  <si>
    <t>2023-115621</t>
  </si>
  <si>
    <t>2023-294415</t>
  </si>
  <si>
    <t>2023-149907</t>
  </si>
  <si>
    <t>2023-115615</t>
  </si>
  <si>
    <t>2023-294537</t>
  </si>
  <si>
    <t>2023-149928</t>
  </si>
  <si>
    <t>2023-115547</t>
  </si>
  <si>
    <t>2023-299722</t>
  </si>
  <si>
    <t>2023-152561</t>
  </si>
  <si>
    <t>2023-115570</t>
  </si>
  <si>
    <t>2023-299736</t>
  </si>
  <si>
    <t>2023-152572</t>
  </si>
  <si>
    <t>2023-115714</t>
  </si>
  <si>
    <t>2023-299752</t>
  </si>
  <si>
    <t>2023-152588</t>
  </si>
  <si>
    <t>2023-299785</t>
  </si>
  <si>
    <t>2023-152614</t>
  </si>
  <si>
    <t>2023-115683</t>
  </si>
  <si>
    <t>2023-299802</t>
  </si>
  <si>
    <t>2023-152630</t>
  </si>
  <si>
    <t>2023-115633</t>
  </si>
  <si>
    <t>2023-299826</t>
  </si>
  <si>
    <t>2023-152649</t>
  </si>
  <si>
    <t>2023-114663</t>
  </si>
  <si>
    <t>2023-301772</t>
  </si>
  <si>
    <t>2023-153439</t>
  </si>
  <si>
    <t>2023-113435</t>
  </si>
  <si>
    <t>2023-301777</t>
  </si>
  <si>
    <t>2023-153444</t>
  </si>
  <si>
    <t>VALMIRE SIMNICA B.I.</t>
  </si>
  <si>
    <t>2023-116327</t>
  </si>
  <si>
    <t>2023-301778</t>
  </si>
  <si>
    <t>2023-153445</t>
  </si>
  <si>
    <t xml:space="preserve">          13780  -  KARBURANT PËR VETURA</t>
  </si>
  <si>
    <t>10/101/10200/13780/00000/0111</t>
  </si>
  <si>
    <t>PETROL COMPANY SHPK</t>
  </si>
  <si>
    <t>2023-2079</t>
  </si>
  <si>
    <t>2023-151628</t>
  </si>
  <si>
    <t>2023-77318</t>
  </si>
  <si>
    <t>2023-291719</t>
  </si>
  <si>
    <t>2023-148594</t>
  </si>
  <si>
    <t xml:space="preserve">          14010  -  MIRËMBAJTJA  RIPARIMI I AUTOMJETEVE</t>
  </si>
  <si>
    <t>10/101/10200/14010/00000/0111</t>
  </si>
  <si>
    <t>BAAF SHPK</t>
  </si>
  <si>
    <t>2023-57201</t>
  </si>
  <si>
    <t>2023-171548</t>
  </si>
  <si>
    <t>2023-86894</t>
  </si>
  <si>
    <t>2023-171692</t>
  </si>
  <si>
    <t>2023-87027</t>
  </si>
  <si>
    <t>2023-171934</t>
  </si>
  <si>
    <t>2023-87059</t>
  </si>
  <si>
    <t>AUTOTRADE SHPK</t>
  </si>
  <si>
    <t>2023-90166</t>
  </si>
  <si>
    <t>2023-239196</t>
  </si>
  <si>
    <t>2023-121577</t>
  </si>
  <si>
    <t xml:space="preserve">          14020  -  MIRËMBAJTJA E NDËRTESAVE</t>
  </si>
  <si>
    <t>10/101/10200/14020/00000/0111</t>
  </si>
  <si>
    <t>SCHAFBERGER JR GMBH DEGA KOSOVE</t>
  </si>
  <si>
    <t>2023-220</t>
  </si>
  <si>
    <t>2023-151011</t>
  </si>
  <si>
    <t>2023-77161</t>
  </si>
  <si>
    <t>2023-83571</t>
  </si>
  <si>
    <t>2023-218458</t>
  </si>
  <si>
    <t>2023-111169</t>
  </si>
  <si>
    <t>2023-109833</t>
  </si>
  <si>
    <t>2023-291769</t>
  </si>
  <si>
    <t>2023-148635</t>
  </si>
  <si>
    <t xml:space="preserve">          14040  -  MIRËMBAJTJA E TEKNOLOGJISË INFORMATIVE</t>
  </si>
  <si>
    <t>10/101/10200/14040/00000/0111</t>
  </si>
  <si>
    <t>FATI NET SHPK</t>
  </si>
  <si>
    <t>2023-954</t>
  </si>
  <si>
    <t>2023-151742</t>
  </si>
  <si>
    <t>2023-77389</t>
  </si>
  <si>
    <t>2023-82065</t>
  </si>
  <si>
    <t>2023-212253</t>
  </si>
  <si>
    <t>2023-240873</t>
  </si>
  <si>
    <t>2023-122365</t>
  </si>
  <si>
    <t>RROTA SHPK</t>
  </si>
  <si>
    <t>2023-94310</t>
  </si>
  <si>
    <t>2023-241063</t>
  </si>
  <si>
    <t>2023-122503</t>
  </si>
  <si>
    <t>2023-290629</t>
  </si>
  <si>
    <t>2023-148001</t>
  </si>
  <si>
    <t>2023-113520</t>
  </si>
  <si>
    <t>2023-301775</t>
  </si>
  <si>
    <t>2023-153442</t>
  </si>
  <si>
    <t>2023-301776</t>
  </si>
  <si>
    <t>2023-153443</t>
  </si>
  <si>
    <t xml:space="preserve">          14050  -  MIRËMBAJTA E MOBILEVE DHE PAJISJEVE</t>
  </si>
  <si>
    <t>10/101/10200/14050/00000/0111</t>
  </si>
  <si>
    <t>RIFAT YMERI B.I.</t>
  </si>
  <si>
    <t>2023-232</t>
  </si>
  <si>
    <t>2023-213266</t>
  </si>
  <si>
    <t>2023-108776</t>
  </si>
  <si>
    <t>2023-81986</t>
  </si>
  <si>
    <t>2023-291639</t>
  </si>
  <si>
    <t>2023-148522</t>
  </si>
  <si>
    <t xml:space="preserve">          14140  -  QIRAJA - MAKINERIA</t>
  </si>
  <si>
    <t>10/101/10200/14140/00000/0111</t>
  </si>
  <si>
    <t>MERCOM COMPANY SHPK</t>
  </si>
  <si>
    <t>2023-2074</t>
  </si>
  <si>
    <t>2023-152158</t>
  </si>
  <si>
    <t>2023-77638</t>
  </si>
  <si>
    <t>2023-81975</t>
  </si>
  <si>
    <t>2023-229052</t>
  </si>
  <si>
    <t>2023-116770</t>
  </si>
  <si>
    <t xml:space="preserve">          14210  -  REKLAMAT DHE KONKURSET</t>
  </si>
  <si>
    <t>10/101/10200/14210/00000/0111</t>
  </si>
  <si>
    <t>GRUPI KOHA SHPK</t>
  </si>
  <si>
    <t>2023-65129</t>
  </si>
  <si>
    <t>2023-154501</t>
  </si>
  <si>
    <t>2023-78551</t>
  </si>
  <si>
    <t>MUHAMET MAVRAJ B I</t>
  </si>
  <si>
    <t>2023-78266</t>
  </si>
  <si>
    <t>2023-201717</t>
  </si>
  <si>
    <t>2023-102718</t>
  </si>
  <si>
    <t>RTK (RADIO TELEVIZIONI KOSOVES</t>
  </si>
  <si>
    <t>2023-82756</t>
  </si>
  <si>
    <t>2023-208144</t>
  </si>
  <si>
    <t>2023-106069</t>
  </si>
  <si>
    <t>2023-82755</t>
  </si>
  <si>
    <t>2023-208167</t>
  </si>
  <si>
    <t>2023-106092</t>
  </si>
  <si>
    <t>SHPERNDARJA EXPRESS SHPK</t>
  </si>
  <si>
    <t>2023-90693</t>
  </si>
  <si>
    <t>2023-224119</t>
  </si>
  <si>
    <t>2023-114062</t>
  </si>
  <si>
    <t>2023-90701</t>
  </si>
  <si>
    <t>2023-224170</t>
  </si>
  <si>
    <t>2023-114109</t>
  </si>
  <si>
    <t>2023-118242</t>
  </si>
  <si>
    <t>2023-294542</t>
  </si>
  <si>
    <t>2023-149933</t>
  </si>
  <si>
    <t>2023-114740</t>
  </si>
  <si>
    <t>2023-294545</t>
  </si>
  <si>
    <t>2023-149936</t>
  </si>
  <si>
    <t>10/101/10200/14310/00000/0111</t>
  </si>
  <si>
    <t>2023-101760</t>
  </si>
  <si>
    <t>2023-247920</t>
  </si>
  <si>
    <t>2023-126812</t>
  </si>
  <si>
    <t>2023-101766</t>
  </si>
  <si>
    <t>2023-247951</t>
  </si>
  <si>
    <t>2023-126843</t>
  </si>
  <si>
    <t>2023-101798</t>
  </si>
  <si>
    <t>2023-248101</t>
  </si>
  <si>
    <t>2023-126897</t>
  </si>
  <si>
    <t>2023-101813</t>
  </si>
  <si>
    <t>2023-249232</t>
  </si>
  <si>
    <t>2023-127477</t>
  </si>
  <si>
    <t>10/101/10200/14320/00000/0111</t>
  </si>
  <si>
    <t xml:space="preserve">          34000  -  PAGESA - VENDIME GJYQËSORE</t>
  </si>
  <si>
    <t>10/101/10200/34000/14219/0111</t>
  </si>
  <si>
    <t>METAJ ENFORCEMENT AGENT SHPK</t>
  </si>
  <si>
    <t>2023-235826</t>
  </si>
  <si>
    <t>2023-119817</t>
  </si>
  <si>
    <t>10/101/10200/34000/14311/0111</t>
  </si>
  <si>
    <t xml:space="preserve">        15800 - STAFI MBËSHTETËS POLITIK</t>
  </si>
  <si>
    <t>10/101/15800/11110/00000/0111</t>
  </si>
  <si>
    <t>2023-175976</t>
  </si>
  <si>
    <t>2023-89374</t>
  </si>
  <si>
    <t>2023-242605</t>
  </si>
  <si>
    <t>2023-122899</t>
  </si>
  <si>
    <t>2023-307328</t>
  </si>
  <si>
    <t>2023-156043</t>
  </si>
  <si>
    <t>10/101/15800/13140/00000/0111</t>
  </si>
  <si>
    <t>2023-72489</t>
  </si>
  <si>
    <t>2023-213887</t>
  </si>
  <si>
    <t>2023-109118</t>
  </si>
  <si>
    <t>10/101/15800/13141/00000/0111</t>
  </si>
  <si>
    <t>BESNIK VASOLLI</t>
  </si>
  <si>
    <t>2023-136313</t>
  </si>
  <si>
    <t>2023-69665</t>
  </si>
  <si>
    <t>ARGJEND MRASORI</t>
  </si>
  <si>
    <t>2023-157980</t>
  </si>
  <si>
    <t>2023-80400</t>
  </si>
  <si>
    <t>ALEKSANDER MIHAJLOVIC</t>
  </si>
  <si>
    <t>ILIR KERCELI</t>
  </si>
  <si>
    <t>2023-164487</t>
  </si>
  <si>
    <t>2023-83502</t>
  </si>
  <si>
    <t>KRESHNIK GEGA</t>
  </si>
  <si>
    <t>2023-195528</t>
  </si>
  <si>
    <t>2023-99560</t>
  </si>
  <si>
    <t>2023-210655</t>
  </si>
  <si>
    <t>2023-107249</t>
  </si>
  <si>
    <t>AGIM RATKOCERI</t>
  </si>
  <si>
    <t>2023-220837</t>
  </si>
  <si>
    <t>2023-112267</t>
  </si>
  <si>
    <t>RESHAT NURBOJA</t>
  </si>
  <si>
    <t>2023-225310</t>
  </si>
  <si>
    <t>2023-114616</t>
  </si>
  <si>
    <t>NAIM IBRAHIMAJ</t>
  </si>
  <si>
    <t>2023-226044</t>
  </si>
  <si>
    <t>2023-114909</t>
  </si>
  <si>
    <t xml:space="preserve">AGIME GASHAJ </t>
  </si>
  <si>
    <t>2023-236634</t>
  </si>
  <si>
    <t>2023-120172</t>
  </si>
  <si>
    <t xml:space="preserve">FEIM TAHIRSYLAJ </t>
  </si>
  <si>
    <t>2023-236706</t>
  </si>
  <si>
    <t>2023-120243</t>
  </si>
  <si>
    <t>2023-252660</t>
  </si>
  <si>
    <t>2023-129087</t>
  </si>
  <si>
    <t>HAJREDIN KRASNIQI</t>
  </si>
  <si>
    <t>2023-256041</t>
  </si>
  <si>
    <t>2023-130779</t>
  </si>
  <si>
    <t>2023-302087</t>
  </si>
  <si>
    <t>2023-153533</t>
  </si>
  <si>
    <t>10/101/15800/13142/00000/0111</t>
  </si>
  <si>
    <t>10/101/15800/13143/00000/0111</t>
  </si>
  <si>
    <t>10/101/15800/13320/00000/0111</t>
  </si>
  <si>
    <t>2023-63872</t>
  </si>
  <si>
    <t>2023-145627</t>
  </si>
  <si>
    <t>2023-74056</t>
  </si>
  <si>
    <t>2023-94338</t>
  </si>
  <si>
    <t>2023-237527</t>
  </si>
  <si>
    <t>2023-120633</t>
  </si>
  <si>
    <t>2023-118898</t>
  </si>
  <si>
    <t>2023-301780</t>
  </si>
  <si>
    <t>2023-153447</t>
  </si>
  <si>
    <t>10/101/15800/13460/00000/0111</t>
  </si>
  <si>
    <t>2023-97644</t>
  </si>
  <si>
    <t>2023-240553</t>
  </si>
  <si>
    <t>2023-122269</t>
  </si>
  <si>
    <t>data e pageses</t>
  </si>
  <si>
    <t>Perfituesi</t>
  </si>
  <si>
    <t>Periudha</t>
  </si>
  <si>
    <t>Pershkrimi</t>
  </si>
  <si>
    <t>Arben GASHI me delegacion ne udhetimin zyrtar ne France</t>
  </si>
  <si>
    <t xml:space="preserve"> PAGA PRILL</t>
  </si>
  <si>
    <t xml:space="preserve"> PAGA MAJ</t>
  </si>
  <si>
    <t>PAGA QERSHOR</t>
  </si>
  <si>
    <t>gjithsej pagat</t>
  </si>
  <si>
    <t>shuma e pageses</t>
  </si>
  <si>
    <t>Anëtaret e Kuvendit të Republikës së Kosovës</t>
  </si>
  <si>
    <t>gjithsej</t>
  </si>
  <si>
    <t>SNOUDON DACI me delegacion ne udhetimin zyrtar</t>
  </si>
  <si>
    <t>MIREMBAJTJE E NDERTESES</t>
  </si>
  <si>
    <t>MIREMBAJTJE E AUTOMJETEVE</t>
  </si>
  <si>
    <t xml:space="preserve"> DERIVATE PER VETURA</t>
  </si>
  <si>
    <t>AKOMODIM GJATE UDHETIMIT ZYRTAR NE FRANCE</t>
  </si>
  <si>
    <t xml:space="preserve"> AKOMODIM GJATE UDHETIMIT ZYRTAR NE KROACI</t>
  </si>
  <si>
    <t>AKOMODIM GJATE UDHETIMIT ZYRTAR NESHQIPERI</t>
  </si>
  <si>
    <t>AKOMODIM GJATE UDHETIMIT ZYRTAR NE  IZRAEL</t>
  </si>
  <si>
    <t xml:space="preserve"> AKOMODIM GJATE UDHETIMIT ZYRTAR NE LUKSEMBURG</t>
  </si>
  <si>
    <t xml:space="preserve"> AKOMODIM GJATE UDHETIMIT ZYRTAR NE MALI I ZI</t>
  </si>
  <si>
    <t>SHPENZIMET E TRANSPORTI BRENDA VENDIT</t>
  </si>
  <si>
    <t xml:space="preserve"> SHPENZIME TE UDHETIMIT - BILETA</t>
  </si>
  <si>
    <t xml:space="preserve"> SHPENZIMET E UDHETIMIT ZYRTAR NE KROACI</t>
  </si>
  <si>
    <t xml:space="preserve"> SHPENZIMET E UDHETIMIT ZYRTAR NE SHQIPERI</t>
  </si>
  <si>
    <t xml:space="preserve"> SHPENZIMET E UDHETIMIT ZYRTAR NE SHQIPERI / MAQEDONI</t>
  </si>
  <si>
    <t xml:space="preserve"> SHPENZIMET E UDHETIMIT ZYRTAR NE LUKSEMBURG</t>
  </si>
  <si>
    <t xml:space="preserve"> SHPENZIMET E UDHETIMIT ZYRTAR NE SLLOVENI</t>
  </si>
  <si>
    <t xml:space="preserve"> SHPENZIMET E UDHETIMIT ZYRTAR NE MALI I ZI</t>
  </si>
  <si>
    <t>SHPENZIMET E UDHETIMIT ZYRTAR NE FRANCE</t>
  </si>
  <si>
    <t>SHPENZIMET PER UDHETIM ZYRTAR NE MAQEDONI E VERIUT</t>
  </si>
  <si>
    <t>SHPENZIMET PER UDHETIM ZYRTAR NE HOLAND</t>
  </si>
  <si>
    <t xml:space="preserve"> SHPENZIMET E UDHETIMIT ZYRTAR NE SHBA</t>
  </si>
  <si>
    <t>SHPENZIMET E UDHETIMIT ZYRTAR NE SHBA</t>
  </si>
  <si>
    <t>SHPENZIMET E UDHETIMIT ZYRTAR NE SPANJE</t>
  </si>
  <si>
    <t>SHPENZIMET E UDHETIMIT ZYRTAR NE SUEDI</t>
  </si>
  <si>
    <t xml:space="preserve"> SHPENZIMET E UDHETIMIT ZYRTAR NE HOLAND</t>
  </si>
  <si>
    <t xml:space="preserve"> SHPENZIMET E UDHETIMIT ZYRTAR NE PORTUGALI</t>
  </si>
  <si>
    <t>AKOMODIM GJATE UDHETIMIT ZYRTAR NE SHBA</t>
  </si>
  <si>
    <t>AKOMODIM GJATE UDHETIMIT ZYRTAR NE HOLANDË</t>
  </si>
  <si>
    <t>AKOMODIM GJATE UDHETIMIT ZYRTAR NE SHQIPERI</t>
  </si>
  <si>
    <t>AKOMODIM GJATE UDHETIMIT ZYRTAR NE MALI I ZI</t>
  </si>
  <si>
    <t>AKOMODIM GJATE UDHETIMIT ZYRTAR NE SLLOVENI</t>
  </si>
  <si>
    <t>AKOMODIM GJATE UDHETIMIT ZYRTAR NE SUEDI</t>
  </si>
  <si>
    <t>AKOMODIM GJATE UDHETIMIT ZYRTAR NE SPANJE</t>
  </si>
  <si>
    <t>SHPENZIME TJERA GJATE UDHETIMIT ZYRTAR NE KROACI</t>
  </si>
  <si>
    <t>SHPENZIME TJERA GJATE UDHETIMIT ZYRTAR NE SHQIPERI</t>
  </si>
  <si>
    <t>SHPENZIME TJERA GJATE UDHETIMIT ZYRTAR NE AUSTRI</t>
  </si>
  <si>
    <t>SHPENZIME TJERA GJATE UDHETIMIT ZYRTAR NE SHBA</t>
  </si>
  <si>
    <t>SHPENZIME TJERA GJATE UDHETIMIT ZYRTAR NE SHQIPERI /MAQEDONI</t>
  </si>
  <si>
    <t>SHPENZIME TJERA GJATE UDHETIMIT ZYRTAR</t>
  </si>
  <si>
    <t>SHPENZIME TJERA GJATE UDHETIMIT ZYRTAR NE MALI I ZI</t>
  </si>
  <si>
    <t>SHPENZIME TJERA GJATE UDHETIMIT ZYRTAR NE SLLOVENI</t>
  </si>
  <si>
    <t>SHPENZIME TJERA GJATE UDHETIMIT ZYRTAR NE MAQEDONI</t>
  </si>
  <si>
    <t>SHPENZIME TJERA GJATE UDHETIMIT ZYRTAR NE GJERMANI</t>
  </si>
  <si>
    <t>SHPENZIME TJERA GJATE UDHETIMIT ZYRTAR NE PORTUGALI</t>
  </si>
  <si>
    <t>SHPENZIME TJERA GJATE UDHETIMIT ZYRTAR NE LUKSEMBURG</t>
  </si>
  <si>
    <t>SHPENZIME TJERA GJATE UDHETIMIT ZYRTAR NE SPANJE</t>
  </si>
  <si>
    <t>SHPENZIME TJERA GJATE UDHETIMIT ZYRTAR NE FRANCE</t>
  </si>
  <si>
    <t xml:space="preserve"> RRYMA</t>
  </si>
  <si>
    <t xml:space="preserve"> UJI</t>
  </si>
  <si>
    <t xml:space="preserve"> MBUSHJE VALA</t>
  </si>
  <si>
    <t xml:space="preserve"> SHPENZIME TELEFONIKE</t>
  </si>
  <si>
    <t xml:space="preserve"> NGROHJA QENDRORE</t>
  </si>
  <si>
    <t>MBETURINAT</t>
  </si>
  <si>
    <t>SHFRYTEZIM I FOTOKOJEVE</t>
  </si>
  <si>
    <t xml:space="preserve"> KONTRIBUTI I PUNEDHENESIT</t>
  </si>
  <si>
    <t xml:space="preserve"> KONTRIBUTI I PUNETORIT</t>
  </si>
  <si>
    <t>AUDITIM I PASQYRAVE FINANCIARE VJETORE</t>
  </si>
  <si>
    <t xml:space="preserve"> SHERBIME TJERA - HUAZIME</t>
  </si>
  <si>
    <t xml:space="preserve"> SIGURIME SHENDETESORE</t>
  </si>
  <si>
    <t xml:space="preserve"> SHERBIME TJERA - TATIME</t>
  </si>
  <si>
    <t xml:space="preserve"> SHERBIME TJERA KONTRAKTUESE</t>
  </si>
  <si>
    <t xml:space="preserve">  SHERBIME TJERA</t>
  </si>
  <si>
    <t xml:space="preserve"> KOMPJUTERË</t>
  </si>
  <si>
    <t xml:space="preserve"> FURNIZIM PER ZYRE</t>
  </si>
  <si>
    <t xml:space="preserve"> FURNIZIM ME FLAMUJ</t>
  </si>
  <si>
    <t xml:space="preserve"> FURNIZIM ME MATERIAL ELEKTRIK</t>
  </si>
  <si>
    <t xml:space="preserve"> FURNIZIM ME LULE</t>
  </si>
  <si>
    <t xml:space="preserve"> FURNIZIM</t>
  </si>
  <si>
    <t xml:space="preserve"> FURNIZIM ME MATERIAL SANITAR</t>
  </si>
  <si>
    <t>FURNIZIME ME UJI</t>
  </si>
  <si>
    <t xml:space="preserve"> FURNIZIM ME GOMA</t>
  </si>
  <si>
    <t>FURNIZIM</t>
  </si>
  <si>
    <t xml:space="preserve"> FURNIZIM ME UJI</t>
  </si>
  <si>
    <t>FURNIZIME</t>
  </si>
  <si>
    <t xml:space="preserve"> MIREMBAJTJE E SISTEMIT KABLLOR</t>
  </si>
  <si>
    <t xml:space="preserve"> MIREMBAJTJE E SIST. DCN DHE A/V</t>
  </si>
  <si>
    <t>MIREMBAJTJE E WEB FAQES</t>
  </si>
  <si>
    <t>MIREMBAJTJA E SISTEMIT KABLLOR</t>
  </si>
  <si>
    <t xml:space="preserve"> MIREMBAJTJE E WEB FAQES</t>
  </si>
  <si>
    <t xml:space="preserve"> MIREMBAJTJE E LIFTAVE</t>
  </si>
  <si>
    <t xml:space="preserve"> QIRAJA PER AUTOMJETE</t>
  </si>
  <si>
    <t xml:space="preserve"> KONKURSE</t>
  </si>
  <si>
    <t xml:space="preserve"> DREKE ZYRTARE</t>
  </si>
  <si>
    <t xml:space="preserve"> NTP ARENA ENGINEERING</t>
  </si>
  <si>
    <t xml:space="preserve"> DREKË ZYRTARE JASHTE VENDIT</t>
  </si>
  <si>
    <t>Administrata e Kuvendit të Republikës së Kosovës</t>
  </si>
  <si>
    <t>Stafi mbështetës politik</t>
  </si>
  <si>
    <t xml:space="preserve"> BILETE PER UDHETIMIN ZYRTAR NE SHBA</t>
  </si>
  <si>
    <t>BILETE PER UDHETIMIN ZYRTAR NE TURQI</t>
  </si>
  <si>
    <t>SHPENZIME E TELEFONISE  MOBILE</t>
  </si>
  <si>
    <t xml:space="preserve"> SHERBIME KESHILLDHENESE</t>
  </si>
  <si>
    <t xml:space="preserve"> PASAPORTA DIPLOMATIKE</t>
  </si>
  <si>
    <t xml:space="preserve"> TATIMI</t>
  </si>
  <si>
    <t xml:space="preserve"> SHERBIME TJERA - PERKTHIME</t>
  </si>
  <si>
    <t xml:space="preserve"> SHERBIME TJERA</t>
  </si>
  <si>
    <t>SHERBIME TJERA - TATIME</t>
  </si>
  <si>
    <t>KONTRIBUTI I PUNETORIT</t>
  </si>
  <si>
    <t xml:space="preserve"> TATIME</t>
  </si>
  <si>
    <t xml:space="preserve"> SHERBIME TE BUFESË</t>
  </si>
  <si>
    <t>DREKE ZYRTARE JASHT VENDIT</t>
  </si>
  <si>
    <t>SHPENZIMET E UDHETIMIT ZYRTAR NE PORTUGALI</t>
  </si>
  <si>
    <t>SHPENZIMET E UDHETIMIT ZYRTAR NE MALI I ZI</t>
  </si>
  <si>
    <t xml:space="preserve"> AKOMODIM GJATE UDHETIMIT ZYRTAR NE FRANCË</t>
  </si>
  <si>
    <t xml:space="preserve"> AKOMODIM GJATE UDHETIMIT ZYRTAR NE SHQIPERI</t>
  </si>
  <si>
    <t xml:space="preserve"> AKOMODIM GJATE UDHETIMIT ZYRTAR NE SHBA</t>
  </si>
  <si>
    <t xml:space="preserve"> SHPENZIMET TJERA  GJATE UDHETIMIT ZYRTAR NE SHQIPERI</t>
  </si>
  <si>
    <t xml:space="preserve"> SHPENZIMET TJERA  GJATE UDHETIMIT ZYRTAR NE MALI I ZI</t>
  </si>
  <si>
    <t xml:space="preserve"> SHPENZIMET TJERA  GJATE UDHETIMIT ZYRTAR NE MAQEDONI</t>
  </si>
  <si>
    <t xml:space="preserve"> AKOMODIM GJATE UDHETIMIT ZYRTAR NE FRANCE</t>
  </si>
  <si>
    <t>AKOMODIM GJATE UDHETIMIT ZYRTAR NE IZRAEL</t>
  </si>
  <si>
    <t xml:space="preserve"> SHPENZIMET E UDHETIMIT ZYRTAR NE BRUKSEL</t>
  </si>
  <si>
    <t xml:space="preserve"> SHPENZIMET E UDHETIMIT ZYRTAR NE MAQEDONI</t>
  </si>
  <si>
    <t xml:space="preserve"> SHPENZIMET PER UDHETIM ZYRTAR NE SHQIPERI</t>
  </si>
  <si>
    <t>SHPENZIMET E UDHETIMIT ZYRTAR NE GJERMANI</t>
  </si>
  <si>
    <t>SHPENZIMET E UDHETIMIT ZYRTAR NE KATAR</t>
  </si>
  <si>
    <t>SHPENZIMET E UDHETIMIT ZYRTAR NE GREQI</t>
  </si>
  <si>
    <t>SHPENZIMET E UDHETIMIT ZYRTAR NE ITALI</t>
  </si>
  <si>
    <t xml:space="preserve"> SHPENZIMET E UDHETIMIT ZYRTAR NE DANIMARKE</t>
  </si>
  <si>
    <t xml:space="preserve"> SHPENZIMET E UDHETIMIT ZYRTAR NE SUEDI</t>
  </si>
  <si>
    <t>SHPENZIMET E UDHETIMIT ZYRTAR NE ZVICER</t>
  </si>
  <si>
    <t>SHPENZIMET E UDHETIMIT ZYRTAR NE TAJVAN</t>
  </si>
  <si>
    <t xml:space="preserve"> SHPENZIMET PER UDHETIM ZYRTAR NE IZRAEL</t>
  </si>
  <si>
    <t>SHPENZIMET PER UDHETIMIN ZYRTAR NE MAQEDONIA E VERIUT</t>
  </si>
  <si>
    <t>SHPENZIMET PER UDHETIMIN ZYRTAR NE MALI I ZI</t>
  </si>
  <si>
    <t xml:space="preserve"> SHPENZIMET PER UDHETIMI  ZYRTAR NE ISLAND/SPANJE</t>
  </si>
  <si>
    <t xml:space="preserve"> SHPENZIMET E UDHETIMIT ZYRTAR NE ZVICER</t>
  </si>
  <si>
    <t xml:space="preserve"> SHPENZIMET E UDHETIMIT ZYRTAR NE ITALI</t>
  </si>
  <si>
    <t xml:space="preserve"> SHPENZIMET E UDHETIMIT ZYRTAR NE LUKSMEBURG</t>
  </si>
  <si>
    <t xml:space="preserve"> AKOMODIM GJATE UDHETIMIT ZYRTAR NE ZVICER</t>
  </si>
  <si>
    <t xml:space="preserve"> GLAUK KONJUFCA</t>
  </si>
  <si>
    <t xml:space="preserve"> AKOMIDIM GJATE  UDHETIMIT ZYRTAR NE  SHBA</t>
  </si>
  <si>
    <t xml:space="preserve"> AKOMIDIM GJATE  UDHETIMIT ZYRTAR NE BRUKSEL</t>
  </si>
  <si>
    <t>AKOMODIM GJATE UDHETIMIT ZYRTAR NE KATAR</t>
  </si>
  <si>
    <t xml:space="preserve"> AKOMODIM GJATE UDHETIMIT ZYRTAR NE ITALI</t>
  </si>
  <si>
    <t xml:space="preserve"> AKOMIDIM GJATE  UDHETIMIT ZYRTAR NE LETONI</t>
  </si>
  <si>
    <t xml:space="preserve"> AKOMIDIM GJATE  UDHETIMIT ZYRTAR NE SPANJE</t>
  </si>
  <si>
    <t>AKOMODIM GJATE UDHETIMIT ZYRTAR NE LUKSEMBURG</t>
  </si>
  <si>
    <t>AKOMODIM GJATE UDHETIMIT ZYRTAR NE DANIMARKE</t>
  </si>
  <si>
    <t xml:space="preserve"> AKOMODIM GJATE UDHETIMIT ZYRTAR NE SUEDI</t>
  </si>
  <si>
    <t>SHPENZIME TJERA GJATE UDHETIMIT ZYRTAR NE BRUKSEL</t>
  </si>
  <si>
    <t>SHPENZIME TJERA GJATE UDHETIMIT ZYRTAR NE ITALI</t>
  </si>
  <si>
    <t>SHPENZIME TJERA GJATE UDHETIMIT ZYRTAR NE SPANJE/ISLANDE</t>
  </si>
  <si>
    <t xml:space="preserve"> AKOMODIM.GJATE UDHETIMIT ZYRTAR NE SPANJE /ISLAND</t>
  </si>
  <si>
    <t>PAGA PRILL</t>
  </si>
  <si>
    <t>PAGA MAJ</t>
  </si>
  <si>
    <t xml:space="preserve"> PAGA QERSHOR</t>
  </si>
  <si>
    <t xml:space="preserve"> AKOMIDIM GJATE  UDHETIMIT ZYRTAR NE GJERMANI</t>
  </si>
  <si>
    <t xml:space="preserve"> DREKE ZYRTARE -KOMISIONI PER ADMINISTRATE PUBLIKE</t>
  </si>
  <si>
    <t xml:space="preserve"> DREKE ZYRTARE-KOMISIONI PER PUNE TE JASHTME</t>
  </si>
  <si>
    <t xml:space="preserve"> DREKE ZYRTARE -KOMISIONI PER LEGJISLACION</t>
  </si>
  <si>
    <t xml:space="preserve"> DREKE ZYRTARE-KOMISIONI PER BUXHET ,PUNE DHE TANSFERE</t>
  </si>
  <si>
    <t xml:space="preserve"> DREKE ZYRTARE- KOMISIONI PER SIGURI</t>
  </si>
  <si>
    <t xml:space="preserve"> DREKE ZYRTARE -KOMISIONI PER BUJQESI</t>
  </si>
  <si>
    <t>01,04,2023</t>
  </si>
  <si>
    <t>30,06,2023</t>
  </si>
  <si>
    <t>Programi :</t>
  </si>
  <si>
    <t>Prej :</t>
  </si>
  <si>
    <t>Deri:</t>
  </si>
  <si>
    <t xml:space="preserve"> DREKE ZYRTARE --Kryetari I Kuvendit , shenimi I 145-vjetori Te lidhjes Shqipatre te Prizrenit </t>
  </si>
  <si>
    <t xml:space="preserve"> DREKE ZYRTARE -me rastin e vizites zyrtare te grupit te miqesis Parlamentare te Austrise </t>
  </si>
  <si>
    <t xml:space="preserve"> DREKE ZYRTARE -mbulohet shpenzime per  12 qershori dita e çlirimit te Kosoves </t>
  </si>
  <si>
    <t xml:space="preserve"> DREKE ZYRTARE -Komisioni per te drejtat e njeriut barazise gjinore </t>
  </si>
  <si>
    <t xml:space="preserve"> DREKE ZYRTARE -mbulohen shpenzime per Iftar nga Kryetari I Kuvendit te Kosoves </t>
  </si>
  <si>
    <t xml:space="preserve"> DREKE ZYRTARE -Kryetari I Kuvendit te Kosoves </t>
  </si>
  <si>
    <t xml:space="preserve"> DREKE ZYRTARE -mbulimet e shpenzimeve  per delegacionin e Asamblese Parlamentare te Frankofonisë</t>
  </si>
  <si>
    <t xml:space="preserve"> DREKE ZYRTARE -te shtruar per pjesemarresit e Konferences Diaspora Flet 2023</t>
  </si>
  <si>
    <t xml:space="preserve"> DREKE ZYRTARE -KOMISIONI PER SHENDETESI</t>
  </si>
  <si>
    <t xml:space="preserve"> DREKE ZYRTARE -NGA NENKRYETARI BEKIM ARIFI</t>
  </si>
  <si>
    <t>Paga</t>
  </si>
  <si>
    <t>Mallra dhe sherbime</t>
  </si>
  <si>
    <t>avance</t>
  </si>
  <si>
    <t>komunali</t>
  </si>
  <si>
    <t>kapital</t>
  </si>
  <si>
    <t xml:space="preserve"> AKOMODIM GJATE UDHETIMIT ZYRTAR GJERMANI</t>
  </si>
  <si>
    <t>Raporti Financiar për gjashtemujorin e vitit 2023</t>
  </si>
  <si>
    <r>
      <t xml:space="preserve">Kodi i Organizatës Buxhetore: </t>
    </r>
    <r>
      <rPr>
        <b/>
        <sz val="48"/>
        <color indexed="8"/>
        <rFont val="Times New Roman"/>
        <family val="1"/>
      </rPr>
      <t>101</t>
    </r>
  </si>
  <si>
    <r>
      <t xml:space="preserve">Informatat kontaktuese: </t>
    </r>
    <r>
      <rPr>
        <b/>
        <sz val="48"/>
        <color indexed="8"/>
        <rFont val="Times New Roman"/>
        <family val="1"/>
      </rPr>
      <t>038 200 10 450</t>
    </r>
  </si>
  <si>
    <r>
      <t xml:space="preserve">Zv. Sekretari i Kuvendit:  Arben Loshi </t>
    </r>
    <r>
      <rPr>
        <b/>
        <sz val="48"/>
        <color indexed="8"/>
        <rFont val="Times New Roman"/>
        <family val="1"/>
      </rPr>
      <t>, Ndërtesa e Kuvendit, zyra N-122</t>
    </r>
  </si>
  <si>
    <r>
      <t xml:space="preserve">Drejtori i Përgjithshëm për Administratë: </t>
    </r>
    <r>
      <rPr>
        <b/>
        <sz val="48"/>
        <color indexed="8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</si>
  <si>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8"/>
        <color indexed="8"/>
        <rFont val="Times New Roman"/>
        <family val="1"/>
      </rPr>
      <t>Istret Azemi, Ndërtesa e Kuvendit, zyra N-222</t>
    </r>
  </si>
  <si>
    <t>17.07.2023</t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</si>
  <si>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</si>
  <si>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</si>
  <si>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</si>
  <si>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</si>
  <si>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 dhe shtesa: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</si>
  <si>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</si>
  <si>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</si>
  <si>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</si>
  <si>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</si>
  <si>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</si>
  <si>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</si>
  <si>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</si>
  <si>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 xml:space="preserve"> </t>
  </si>
  <si>
    <t>Nënshkrimi i Sekretarit të Kuvendit</t>
  </si>
  <si>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</si>
  <si>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</si>
  <si>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</si>
  <si>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</si>
  <si>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</si>
  <si>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</si>
  <si>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</si>
  <si>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b) Shpenzimet:</t>
  </si>
  <si>
    <t>Ju lutem plotësoni tabelën me të dhënat e nevojshme.</t>
  </si>
  <si>
    <t>Buxheti dhe Shpenzimet  2022</t>
  </si>
  <si>
    <t xml:space="preserve">Buxheti i shpenzuar në % </t>
  </si>
  <si>
    <t>Buxheti dhe Shpenzimet  2023</t>
  </si>
  <si>
    <t>Buxheti 2022</t>
  </si>
  <si>
    <t xml:space="preserve"> shpenzimet</t>
  </si>
  <si>
    <t>Buxheti 2023</t>
  </si>
  <si>
    <t xml:space="preserve">Shpenzimet 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</si>
  <si>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</si>
  <si>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</si>
  <si>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</si>
  <si>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</si>
  <si>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</si>
  <si>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</si>
  <si>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>4. c) DETAJET E SHPENZIMEVE SIPAS KODEVE EKONOMIKE</t>
  </si>
  <si>
    <t>MALLRA DHE SHËRBIME Emri i kategorisë ekonomike</t>
  </si>
  <si>
    <t>Planifikuar 2023</t>
  </si>
  <si>
    <t>Shpenzimet  6 mujore per vitin 2023</t>
  </si>
  <si>
    <t>% e shpenzimit</t>
  </si>
  <si>
    <t>Buxheti perfunndimtar 2022</t>
  </si>
  <si>
    <t>Shpenzimet 6 mujore per vitin 2022</t>
  </si>
  <si>
    <t>Shpenzimet e udhëtimit</t>
  </si>
  <si>
    <t>Shpenzime te udhetimit brenda vendit</t>
  </si>
  <si>
    <t>Shpenzime te udhetimit jashte vendit</t>
  </si>
  <si>
    <t>Meditja e udhetimit zyrtar jasht vendit</t>
  </si>
  <si>
    <t>Akomodimi gjate udhetimit zyrtar jasht vendit</t>
  </si>
  <si>
    <t>Shpenzimet tjera te udhetimit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</si>
  <si>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</si>
  <si>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</si>
  <si>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</si>
  <si>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</si>
  <si>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</si>
  <si>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</si>
  <si>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</si>
  <si>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</si>
  <si>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</si>
  <si>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</si>
  <si>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</si>
  <si>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</si>
  <si>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</si>
  <si>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</si>
  <si>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</si>
  <si>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</si>
  <si>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</si>
  <si>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</si>
  <si>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</si>
  <si>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</si>
  <si>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</si>
  <si>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</si>
  <si>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</si>
  <si>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</si>
  <si>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</si>
  <si>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</si>
  <si>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</si>
  <si>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</si>
  <si>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</si>
  <si>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</si>
  <si>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</si>
  <si>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</si>
  <si>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</si>
  <si>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</si>
  <si>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</si>
  <si>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</si>
  <si>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</si>
  <si>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</si>
  <si>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 xml:space="preserve">                  -   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</si>
  <si>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</si>
  <si>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</si>
  <si>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</si>
  <si>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</si>
  <si>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</si>
  <si>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</si>
  <si>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i automjeteve</t>
  </si>
  <si>
    <t>Sigurim i automjeteve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</si>
  <si>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</si>
  <si>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</si>
  <si>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</si>
  <si>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</si>
  <si>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</si>
  <si>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</si>
  <si>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</si>
  <si>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</si>
  <si>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</si>
  <si>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</si>
  <si>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</si>
  <si>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</si>
  <si>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</si>
  <si>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</si>
  <si>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</si>
  <si>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</si>
  <si>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</si>
  <si>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</si>
  <si>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</si>
  <si>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4.d )</t>
  </si>
  <si>
    <t>INVESTIMET KAPITALE: DETAJET E SHPENZIMEVE SIPAS PROJEKTEVE</t>
  </si>
  <si>
    <t xml:space="preserve"> Buxheti 2023</t>
  </si>
  <si>
    <t xml:space="preserve"> Buxheti 2022</t>
  </si>
  <si>
    <t>INVESTIMET KAPITALE</t>
  </si>
  <si>
    <t>Shpenzimet 6 mujor</t>
  </si>
  <si>
    <t xml:space="preserve">% e  shpenzimit  </t>
  </si>
  <si>
    <t>Emri i kategorisë ekonomike</t>
  </si>
  <si>
    <t>Gjithsej Investimet Kapitale</t>
  </si>
  <si>
    <t>Kodi I projektit</t>
  </si>
  <si>
    <t>Shpenzimet kapitale</t>
  </si>
  <si>
    <t xml:space="preserve">Rifreskimi dhe pavarësimi i sistemit të TIK-ut </t>
  </si>
  <si>
    <t>Renovimi i nderteses dhe instalimeve ekzistuese</t>
  </si>
  <si>
    <t>Sistemi digjital konferencial</t>
  </si>
  <si>
    <t>Pajisje tjera</t>
  </si>
  <si>
    <t xml:space="preserve">Krijimi I qendres se te dhenave ne KK </t>
  </si>
  <si>
    <t>Pajisje per sallen plenare</t>
  </si>
  <si>
    <t>Krijimi I sistemit digital signage</t>
  </si>
  <si>
    <t>4.e)</t>
  </si>
  <si>
    <t>SUBVENCIONET DHE TRANSFERET: DETAJET E SHPENZIMEVE SIPAS KODEVE EKONOMIKE</t>
  </si>
  <si>
    <t>Subvencione dhe Transfere</t>
  </si>
  <si>
    <t>Planifikimi 2023</t>
  </si>
  <si>
    <t>Shpenzimet 6 mujore</t>
  </si>
  <si>
    <t xml:space="preserve">% e  shpenzimit 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</si>
  <si>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</si>
  <si>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</si>
  <si>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</si>
  <si>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</si>
  <si>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</si>
  <si>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</si>
  <si>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 xml:space="preserve">                           -   </t>
  </si>
  <si>
    <t xml:space="preserve">                         -   </t>
  </si>
  <si>
    <t>4.f)     Personeli dhe struktura e pagave</t>
  </si>
  <si>
    <t>Niveli</t>
  </si>
  <si>
    <t>Pozitat e aprovuara me Ligjin për Buxhet</t>
  </si>
  <si>
    <t>Pozitat e plotësuara</t>
  </si>
  <si>
    <t>Buxheti 6 mujor per paga</t>
  </si>
  <si>
    <t>Buxheti i shpenzuar për paga për periudhën raportuese</t>
  </si>
  <si>
    <t>% e realizimit</t>
  </si>
  <si>
    <t>Anëtarët e Kuvendit</t>
  </si>
  <si>
    <t>Administrata e Kuvendit</t>
  </si>
  <si>
    <t>Stafi Mbështetës Politik</t>
  </si>
  <si>
    <t>Komisioni ndihmes shteterore</t>
  </si>
  <si>
    <t>Kordinatori Parlamentar I FSK- se</t>
  </si>
  <si>
    <t xml:space="preserve"> SHPENZIMET PER UDHETIM ZYRTAR LETONI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</si>
</sst>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\ _L_e_k_ë_-;\-* #,##0\ _L_e_k_ë_-;_-* &quot;-&quot;\ _L_e_k_ë_-;_-@_-"/>
    <numFmt numFmtId="170" formatCode="_-* #,##0.00\ &quot;Lekë&quot;_-;\-* #,##0.00\ &quot;Lekë&quot;_-;_-* &quot;-&quot;??\ &quot;Lekë&quot;_-;_-@_-"/>
    <numFmt numFmtId="171" formatCode="_-* #,##0.00\ _L_e_k_ë_-;\-* #,##0.00\ _L_e_k_ë_-;_-* &quot;-&quot;??\ _L_e_k_ë_-;_-@_-"/>
    <numFmt numFmtId="172" formatCode="#,##0\ [$€-1];[Red]\-#,##0\ [$€-1]"/>
    <numFmt numFmtId="173" formatCode="_(* #,##0.00_);_(* \(#,##0.00\);_(* &quot;-&quot;_);_(@_)"/>
    <numFmt numFmtId="174" formatCode="_-* #,##0.00\ _L_e_k_ë_-;\-* #,##0.00\ _L_e_k_ë_-;_-* &quot;-&quot;\ _L_e_k_ë_-;_-@_-"/>
  </numFmts>
  <fonts count="120">
    <font>
      <sz val="10"/>
      <name val="Arial"/>
      <family val="0"/>
    </font>
    <font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SansSerif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b/>
      <sz val="48"/>
      <color indexed="8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2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48"/>
      <color indexed="8"/>
      <name val="Times New Roman"/>
      <family val="1"/>
    </font>
    <font>
      <sz val="40"/>
      <color indexed="8"/>
      <name val="Times New Roman"/>
      <family val="1"/>
    </font>
    <font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Arial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7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dotted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4" fontId="5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4" fontId="3" fillId="33" borderId="18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4" fontId="6" fillId="33" borderId="20" xfId="0" applyNumberFormat="1" applyFont="1" applyFill="1" applyBorder="1" applyAlignment="1" applyProtection="1">
      <alignment horizontal="right" vertical="center" wrapText="1"/>
      <protection/>
    </xf>
    <xf numFmtId="4" fontId="6" fillId="33" borderId="18" xfId="0" applyNumberFormat="1" applyFont="1" applyFill="1" applyBorder="1" applyAlignment="1" applyProtection="1">
      <alignment horizontal="right" vertical="center" wrapText="1"/>
      <protection/>
    </xf>
    <xf numFmtId="4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4" fontId="2" fillId="33" borderId="24" xfId="0" applyNumberFormat="1" applyFont="1" applyFill="1" applyBorder="1" applyAlignment="1" applyProtection="1">
      <alignment horizontal="right" vertical="center" wrapText="1"/>
      <protection/>
    </xf>
    <xf numFmtId="4" fontId="3" fillId="33" borderId="25" xfId="0" applyNumberFormat="1" applyFont="1" applyFill="1" applyBorder="1" applyAlignment="1" applyProtection="1">
      <alignment horizontal="righ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4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24" xfId="0" applyNumberFormat="1" applyFont="1" applyFill="1" applyBorder="1" applyAlignment="1" applyProtection="1">
      <alignment horizontal="right" vertical="center" wrapText="1"/>
      <protection/>
    </xf>
    <xf numFmtId="4" fontId="2" fillId="33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>
      <alignment/>
    </xf>
    <xf numFmtId="4" fontId="3" fillId="33" borderId="23" xfId="0" applyNumberFormat="1" applyFont="1" applyFill="1" applyBorder="1" applyAlignment="1" applyProtection="1">
      <alignment horizontal="right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81" fillId="33" borderId="1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0" applyFont="1" applyAlignment="1">
      <alignment/>
    </xf>
    <xf numFmtId="0" fontId="83" fillId="0" borderId="0" xfId="0" applyFont="1" applyAlignment="1">
      <alignment horizontal="left" indent="8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 wrapText="1"/>
    </xf>
    <xf numFmtId="0" fontId="86" fillId="0" borderId="0" xfId="0" applyFont="1" applyAlignment="1">
      <alignment/>
    </xf>
    <xf numFmtId="0" fontId="8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43" fontId="82" fillId="0" borderId="0" xfId="42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3" fontId="82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/>
    </xf>
    <xf numFmtId="43" fontId="11" fillId="0" borderId="0" xfId="42" applyFont="1" applyBorder="1" applyAlignment="1">
      <alignment vertical="center" wrapText="1"/>
    </xf>
    <xf numFmtId="43" fontId="82" fillId="0" borderId="0" xfId="42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43" fontId="90" fillId="0" borderId="0" xfId="42" applyFont="1" applyBorder="1" applyAlignment="1">
      <alignment vertical="center" wrapText="1"/>
    </xf>
    <xf numFmtId="43" fontId="82" fillId="0" borderId="0" xfId="0" applyNumberFormat="1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right" vertical="center" wrapText="1"/>
    </xf>
    <xf numFmtId="0" fontId="94" fillId="0" borderId="0" xfId="0" applyFont="1" applyBorder="1" applyAlignment="1">
      <alignment horizontal="right" vertical="center" wrapText="1"/>
    </xf>
    <xf numFmtId="43" fontId="93" fillId="0" borderId="0" xfId="42" applyFont="1" applyBorder="1" applyAlignment="1">
      <alignment horizontal="right" vertical="center" wrapText="1"/>
    </xf>
    <xf numFmtId="0" fontId="91" fillId="0" borderId="0" xfId="0" applyFont="1" applyAlignment="1">
      <alignment horizontal="left" indent="5"/>
    </xf>
    <xf numFmtId="0" fontId="92" fillId="0" borderId="0" xfId="0" applyFont="1" applyAlignment="1">
      <alignment/>
    </xf>
    <xf numFmtId="0" fontId="93" fillId="0" borderId="0" xfId="0" applyFont="1" applyBorder="1" applyAlignment="1">
      <alignment horizontal="right" vertical="top" wrapText="1"/>
    </xf>
    <xf numFmtId="43" fontId="82" fillId="0" borderId="0" xfId="42" applyFont="1" applyBorder="1" applyAlignment="1">
      <alignment/>
    </xf>
    <xf numFmtId="0" fontId="82" fillId="0" borderId="0" xfId="0" applyFont="1" applyBorder="1" applyAlignment="1">
      <alignment/>
    </xf>
    <xf numFmtId="43" fontId="82" fillId="0" borderId="0" xfId="0" applyNumberFormat="1" applyFont="1" applyBorder="1" applyAlignment="1">
      <alignment/>
    </xf>
    <xf numFmtId="0" fontId="87" fillId="0" borderId="0" xfId="0" applyFont="1" applyBorder="1" applyAlignment="1">
      <alignment horizontal="left" vertical="top" wrapText="1"/>
    </xf>
    <xf numFmtId="0" fontId="87" fillId="0" borderId="0" xfId="0" applyFont="1" applyAlignment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/>
    </xf>
    <xf numFmtId="43" fontId="82" fillId="0" borderId="0" xfId="42" applyFont="1" applyAlignment="1">
      <alignment/>
    </xf>
    <xf numFmtId="0" fontId="82" fillId="0" borderId="30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5" fillId="0" borderId="12" xfId="0" applyFont="1" applyBorder="1" applyAlignment="1">
      <alignment/>
    </xf>
    <xf numFmtId="0" fontId="96" fillId="0" borderId="12" xfId="0" applyFont="1" applyBorder="1" applyAlignment="1">
      <alignment/>
    </xf>
    <xf numFmtId="172" fontId="98" fillId="0" borderId="12" xfId="0" applyNumberFormat="1" applyFont="1" applyBorder="1" applyAlignment="1">
      <alignment/>
    </xf>
    <xf numFmtId="0" fontId="99" fillId="0" borderId="12" xfId="0" applyFont="1" applyBorder="1" applyAlignment="1">
      <alignment/>
    </xf>
    <xf numFmtId="0" fontId="98" fillId="0" borderId="12" xfId="0" applyFont="1" applyBorder="1" applyAlignment="1">
      <alignment/>
    </xf>
    <xf numFmtId="0" fontId="98" fillId="0" borderId="0" xfId="0" applyFont="1" applyAlignment="1">
      <alignment/>
    </xf>
    <xf numFmtId="0" fontId="95" fillId="0" borderId="31" xfId="0" applyFont="1" applyBorder="1" applyAlignment="1">
      <alignment horizontal="left" textRotation="90" wrapText="1"/>
    </xf>
    <xf numFmtId="0" fontId="95" fillId="0" borderId="12" xfId="0" applyFont="1" applyBorder="1" applyAlignment="1">
      <alignment horizontal="left" textRotation="90" wrapText="1"/>
    </xf>
    <xf numFmtId="0" fontId="96" fillId="0" borderId="32" xfId="0" applyFont="1" applyBorder="1" applyAlignment="1">
      <alignment vertical="top" wrapText="1"/>
    </xf>
    <xf numFmtId="0" fontId="96" fillId="0" borderId="33" xfId="0" applyFont="1" applyBorder="1" applyAlignment="1">
      <alignment vertical="top" wrapText="1"/>
    </xf>
    <xf numFmtId="0" fontId="96" fillId="0" borderId="12" xfId="0" applyFont="1" applyBorder="1" applyAlignment="1">
      <alignment vertical="top" wrapText="1"/>
    </xf>
    <xf numFmtId="0" fontId="96" fillId="0" borderId="34" xfId="0" applyFont="1" applyBorder="1" applyAlignment="1">
      <alignment vertical="top" wrapText="1"/>
    </xf>
    <xf numFmtId="43" fontId="90" fillId="0" borderId="34" xfId="42" applyFont="1" applyBorder="1" applyAlignment="1">
      <alignment vertical="top" wrapText="1"/>
    </xf>
    <xf numFmtId="43" fontId="11" fillId="0" borderId="31" xfId="42" applyFont="1" applyBorder="1" applyAlignment="1">
      <alignment vertical="top" wrapText="1"/>
    </xf>
    <xf numFmtId="43" fontId="96" fillId="0" borderId="34" xfId="42" applyFont="1" applyBorder="1" applyAlignment="1">
      <alignment vertical="top" wrapText="1"/>
    </xf>
    <xf numFmtId="43" fontId="96" fillId="0" borderId="31" xfId="42" applyFont="1" applyBorder="1" applyAlignment="1">
      <alignment vertical="top" wrapText="1"/>
    </xf>
    <xf numFmtId="43" fontId="100" fillId="0" borderId="12" xfId="42" applyFont="1" applyBorder="1" applyAlignment="1">
      <alignment/>
    </xf>
    <xf numFmtId="43" fontId="97" fillId="0" borderId="12" xfId="42" applyFont="1" applyBorder="1" applyAlignment="1">
      <alignment/>
    </xf>
    <xf numFmtId="43" fontId="95" fillId="0" borderId="34" xfId="42" applyFont="1" applyBorder="1" applyAlignment="1">
      <alignment vertical="top" wrapText="1"/>
    </xf>
    <xf numFmtId="43" fontId="101" fillId="0" borderId="12" xfId="0" applyNumberFormat="1" applyFont="1" applyBorder="1" applyAlignment="1">
      <alignment/>
    </xf>
    <xf numFmtId="43" fontId="97" fillId="0" borderId="0" xfId="0" applyNumberFormat="1" applyFont="1" applyAlignment="1">
      <alignment/>
    </xf>
    <xf numFmtId="0" fontId="83" fillId="0" borderId="0" xfId="0" applyFont="1" applyAlignment="1">
      <alignment/>
    </xf>
    <xf numFmtId="0" fontId="102" fillId="0" borderId="0" xfId="0" applyFont="1" applyAlignment="1">
      <alignment/>
    </xf>
    <xf numFmtId="0" fontId="82" fillId="0" borderId="35" xfId="0" applyFont="1" applyBorder="1" applyAlignment="1">
      <alignment vertical="top" wrapText="1"/>
    </xf>
    <xf numFmtId="0" fontId="82" fillId="0" borderId="36" xfId="0" applyFont="1" applyBorder="1" applyAlignment="1">
      <alignment vertical="top" wrapText="1"/>
    </xf>
    <xf numFmtId="0" fontId="82" fillId="0" borderId="37" xfId="0" applyFont="1" applyBorder="1" applyAlignment="1">
      <alignment vertical="top" wrapText="1"/>
    </xf>
    <xf numFmtId="0" fontId="83" fillId="0" borderId="38" xfId="0" applyFont="1" applyBorder="1" applyAlignment="1">
      <alignment vertical="top" wrapText="1"/>
    </xf>
    <xf numFmtId="0" fontId="83" fillId="0" borderId="31" xfId="0" applyFont="1" applyBorder="1" applyAlignment="1">
      <alignment vertical="top" wrapText="1"/>
    </xf>
    <xf numFmtId="0" fontId="83" fillId="0" borderId="12" xfId="0" applyFont="1" applyBorder="1" applyAlignment="1">
      <alignment vertical="top" wrapText="1"/>
    </xf>
    <xf numFmtId="43" fontId="83" fillId="0" borderId="12" xfId="42" applyFont="1" applyBorder="1" applyAlignment="1">
      <alignment vertical="top" wrapText="1"/>
    </xf>
    <xf numFmtId="173" fontId="83" fillId="0" borderId="12" xfId="43" applyNumberFormat="1" applyFont="1" applyBorder="1" applyAlignment="1">
      <alignment vertical="top" wrapText="1"/>
    </xf>
    <xf numFmtId="43" fontId="83" fillId="0" borderId="12" xfId="0" applyNumberFormat="1" applyFont="1" applyBorder="1" applyAlignment="1">
      <alignment vertical="top" wrapText="1"/>
    </xf>
    <xf numFmtId="43" fontId="83" fillId="0" borderId="12" xfId="42" applyFont="1" applyBorder="1" applyAlignment="1">
      <alignment/>
    </xf>
    <xf numFmtId="10" fontId="83" fillId="0" borderId="12" xfId="60" applyNumberFormat="1" applyFont="1" applyBorder="1" applyAlignment="1">
      <alignment vertical="top" wrapText="1"/>
    </xf>
    <xf numFmtId="43" fontId="82" fillId="0" borderId="0" xfId="0" applyNumberFormat="1" applyFont="1" applyAlignment="1">
      <alignment/>
    </xf>
    <xf numFmtId="0" fontId="82" fillId="0" borderId="12" xfId="0" applyFont="1" applyBorder="1" applyAlignment="1">
      <alignment vertical="top" wrapText="1"/>
    </xf>
    <xf numFmtId="43" fontId="82" fillId="0" borderId="12" xfId="42" applyFont="1" applyBorder="1" applyAlignment="1">
      <alignment vertical="top" wrapText="1"/>
    </xf>
    <xf numFmtId="173" fontId="82" fillId="0" borderId="12" xfId="43" applyNumberFormat="1" applyFont="1" applyBorder="1" applyAlignment="1">
      <alignment vertical="top" wrapText="1"/>
    </xf>
    <xf numFmtId="43" fontId="96" fillId="0" borderId="12" xfId="42" applyFont="1" applyBorder="1" applyAlignment="1">
      <alignment/>
    </xf>
    <xf numFmtId="43" fontId="90" fillId="0" borderId="12" xfId="42" applyFont="1" applyBorder="1" applyAlignment="1">
      <alignment/>
    </xf>
    <xf numFmtId="0" fontId="12" fillId="0" borderId="39" xfId="57" applyFont="1" applyBorder="1">
      <alignment/>
      <protection/>
    </xf>
    <xf numFmtId="43" fontId="12" fillId="0" borderId="12" xfId="42" applyFont="1" applyBorder="1" applyAlignment="1">
      <alignment/>
    </xf>
    <xf numFmtId="173" fontId="12" fillId="0" borderId="19" xfId="43" applyNumberFormat="1" applyFont="1" applyBorder="1" applyAlignment="1">
      <alignment/>
    </xf>
    <xf numFmtId="173" fontId="12" fillId="0" borderId="12" xfId="43" applyNumberFormat="1" applyFont="1" applyBorder="1" applyAlignment="1">
      <alignment/>
    </xf>
    <xf numFmtId="43" fontId="12" fillId="0" borderId="40" xfId="42" applyFont="1" applyBorder="1" applyAlignment="1">
      <alignment/>
    </xf>
    <xf numFmtId="173" fontId="12" fillId="0" borderId="40" xfId="43" applyNumberFormat="1" applyFont="1" applyBorder="1" applyAlignment="1">
      <alignment/>
    </xf>
    <xf numFmtId="43" fontId="103" fillId="0" borderId="12" xfId="42" applyFont="1" applyBorder="1" applyAlignment="1">
      <alignment/>
    </xf>
    <xf numFmtId="174" fontId="13" fillId="0" borderId="12" xfId="43" applyNumberFormat="1" applyFont="1" applyBorder="1" applyAlignment="1">
      <alignment horizontal="center"/>
    </xf>
    <xf numFmtId="43" fontId="82" fillId="0" borderId="41" xfId="42" applyFont="1" applyBorder="1" applyAlignment="1">
      <alignment/>
    </xf>
    <xf numFmtId="43" fontId="82" fillId="0" borderId="42" xfId="42" applyFont="1" applyBorder="1" applyAlignment="1">
      <alignment/>
    </xf>
    <xf numFmtId="0" fontId="82" fillId="0" borderId="12" xfId="0" applyFont="1" applyBorder="1" applyAlignment="1">
      <alignment/>
    </xf>
    <xf numFmtId="43" fontId="82" fillId="0" borderId="12" xfId="42" applyFont="1" applyBorder="1" applyAlignment="1">
      <alignment/>
    </xf>
    <xf numFmtId="0" fontId="82" fillId="0" borderId="0" xfId="0" applyFont="1" applyBorder="1" applyAlignment="1">
      <alignment vertical="top" wrapText="1"/>
    </xf>
    <xf numFmtId="43" fontId="82" fillId="34" borderId="12" xfId="42" applyFont="1" applyFill="1" applyBorder="1" applyAlignment="1">
      <alignment vertical="top" wrapText="1"/>
    </xf>
    <xf numFmtId="43" fontId="90" fillId="0" borderId="12" xfId="42" applyFont="1" applyBorder="1" applyAlignment="1">
      <alignment vertical="top" wrapText="1"/>
    </xf>
    <xf numFmtId="0" fontId="83" fillId="0" borderId="12" xfId="0" applyFont="1" applyBorder="1" applyAlignment="1">
      <alignment horizontal="right"/>
    </xf>
    <xf numFmtId="0" fontId="83" fillId="0" borderId="12" xfId="0" applyFont="1" applyBorder="1" applyAlignment="1">
      <alignment wrapText="1"/>
    </xf>
    <xf numFmtId="43" fontId="83" fillId="0" borderId="12" xfId="42" applyFont="1" applyBorder="1" applyAlignment="1">
      <alignment wrapText="1"/>
    </xf>
    <xf numFmtId="10" fontId="83" fillId="0" borderId="12" xfId="60" applyNumberFormat="1" applyFont="1" applyBorder="1" applyAlignment="1">
      <alignment wrapText="1"/>
    </xf>
    <xf numFmtId="43" fontId="104" fillId="0" borderId="12" xfId="42" applyFont="1" applyBorder="1" applyAlignment="1">
      <alignment/>
    </xf>
    <xf numFmtId="0" fontId="105" fillId="0" borderId="12" xfId="0" applyFont="1" applyBorder="1" applyAlignment="1">
      <alignment horizontal="right"/>
    </xf>
    <xf numFmtId="0" fontId="82" fillId="0" borderId="12" xfId="0" applyFont="1" applyBorder="1" applyAlignment="1">
      <alignment wrapText="1"/>
    </xf>
    <xf numFmtId="43" fontId="82" fillId="0" borderId="12" xfId="42" applyFont="1" applyBorder="1" applyAlignment="1">
      <alignment wrapText="1"/>
    </xf>
    <xf numFmtId="43" fontId="105" fillId="35" borderId="12" xfId="42" applyFont="1" applyFill="1" applyBorder="1" applyAlignment="1">
      <alignment/>
    </xf>
    <xf numFmtId="43" fontId="105" fillId="0" borderId="12" xfId="42" applyFont="1" applyBorder="1" applyAlignment="1">
      <alignment/>
    </xf>
    <xf numFmtId="0" fontId="105" fillId="0" borderId="0" xfId="0" applyFont="1" applyBorder="1" applyAlignment="1">
      <alignment horizontal="right"/>
    </xf>
    <xf numFmtId="43" fontId="105" fillId="0" borderId="0" xfId="42" applyFont="1" applyBorder="1" applyAlignment="1">
      <alignment/>
    </xf>
    <xf numFmtId="43" fontId="106" fillId="0" borderId="12" xfId="42" applyFont="1" applyBorder="1" applyAlignment="1">
      <alignment/>
    </xf>
    <xf numFmtId="0" fontId="107" fillId="0" borderId="12" xfId="0" applyFont="1" applyBorder="1" applyAlignment="1">
      <alignment/>
    </xf>
    <xf numFmtId="43" fontId="104" fillId="0" borderId="12" xfId="0" applyNumberFormat="1" applyFont="1" applyBorder="1" applyAlignment="1">
      <alignment/>
    </xf>
    <xf numFmtId="43" fontId="106" fillId="0" borderId="19" xfId="42" applyFont="1" applyBorder="1" applyAlignment="1">
      <alignment/>
    </xf>
    <xf numFmtId="43" fontId="104" fillId="0" borderId="19" xfId="42" applyFont="1" applyBorder="1" applyAlignment="1">
      <alignment/>
    </xf>
    <xf numFmtId="43" fontId="83" fillId="34" borderId="12" xfId="42" applyFont="1" applyFill="1" applyBorder="1" applyAlignment="1">
      <alignment wrapText="1"/>
    </xf>
    <xf numFmtId="0" fontId="83" fillId="34" borderId="12" xfId="0" applyFont="1" applyFill="1" applyBorder="1" applyAlignment="1">
      <alignment wrapText="1"/>
    </xf>
    <xf numFmtId="174" fontId="83" fillId="0" borderId="12" xfId="43" applyNumberFormat="1" applyFont="1" applyBorder="1" applyAlignment="1">
      <alignment/>
    </xf>
    <xf numFmtId="0" fontId="104" fillId="0" borderId="12" xfId="0" applyFont="1" applyBorder="1" applyAlignment="1">
      <alignment/>
    </xf>
    <xf numFmtId="43" fontId="82" fillId="34" borderId="12" xfId="42" applyFont="1" applyFill="1" applyBorder="1" applyAlignment="1">
      <alignment wrapText="1"/>
    </xf>
    <xf numFmtId="0" fontId="82" fillId="34" borderId="12" xfId="0" applyFont="1" applyFill="1" applyBorder="1" applyAlignment="1">
      <alignment wrapText="1"/>
    </xf>
    <xf numFmtId="174" fontId="106" fillId="34" borderId="19" xfId="43" applyNumberFormat="1" applyFont="1" applyFill="1" applyBorder="1" applyAlignment="1">
      <alignment/>
    </xf>
    <xf numFmtId="0" fontId="105" fillId="0" borderId="12" xfId="0" applyFont="1" applyBorder="1" applyAlignment="1">
      <alignment/>
    </xf>
    <xf numFmtId="0" fontId="82" fillId="0" borderId="0" xfId="0" applyFont="1" applyBorder="1" applyAlignment="1">
      <alignment wrapText="1"/>
    </xf>
    <xf numFmtId="43" fontId="82" fillId="0" borderId="0" xfId="42" applyFont="1" applyBorder="1" applyAlignment="1">
      <alignment wrapText="1"/>
    </xf>
    <xf numFmtId="0" fontId="105" fillId="0" borderId="19" xfId="0" applyFont="1" applyBorder="1" applyAlignment="1">
      <alignment/>
    </xf>
    <xf numFmtId="0" fontId="105" fillId="0" borderId="0" xfId="0" applyFont="1" applyAlignment="1">
      <alignment/>
    </xf>
    <xf numFmtId="43" fontId="82" fillId="0" borderId="12" xfId="0" applyNumberFormat="1" applyFont="1" applyBorder="1" applyAlignment="1">
      <alignment wrapText="1"/>
    </xf>
    <xf numFmtId="43" fontId="82" fillId="35" borderId="12" xfId="42" applyFont="1" applyFill="1" applyBorder="1" applyAlignment="1">
      <alignment/>
    </xf>
    <xf numFmtId="0" fontId="108" fillId="0" borderId="12" xfId="0" applyFont="1" applyBorder="1" applyAlignment="1">
      <alignment/>
    </xf>
    <xf numFmtId="0" fontId="12" fillId="34" borderId="12" xfId="57" applyFont="1" applyFill="1" applyBorder="1">
      <alignment/>
      <protection/>
    </xf>
    <xf numFmtId="43" fontId="12" fillId="34" borderId="12" xfId="42" applyFont="1" applyFill="1" applyBorder="1" applyAlignment="1">
      <alignment/>
    </xf>
    <xf numFmtId="0" fontId="12" fillId="0" borderId="19" xfId="57" applyFont="1" applyBorder="1">
      <alignment/>
      <protection/>
    </xf>
    <xf numFmtId="0" fontId="82" fillId="0" borderId="0" xfId="0" applyFont="1" applyAlignment="1">
      <alignment wrapText="1"/>
    </xf>
    <xf numFmtId="0" fontId="82" fillId="0" borderId="18" xfId="0" applyFont="1" applyBorder="1" applyAlignment="1">
      <alignment/>
    </xf>
    <xf numFmtId="43" fontId="90" fillId="0" borderId="19" xfId="42" applyFont="1" applyBorder="1" applyAlignment="1">
      <alignment/>
    </xf>
    <xf numFmtId="0" fontId="82" fillId="0" borderId="12" xfId="0" applyFont="1" applyBorder="1" applyAlignment="1">
      <alignment horizontal="right"/>
    </xf>
    <xf numFmtId="43" fontId="95" fillId="0" borderId="12" xfId="42" applyFont="1" applyBorder="1" applyAlignment="1">
      <alignment/>
    </xf>
    <xf numFmtId="43" fontId="90" fillId="34" borderId="19" xfId="42" applyFont="1" applyFill="1" applyBorder="1" applyAlignment="1">
      <alignment/>
    </xf>
    <xf numFmtId="43" fontId="105" fillId="34" borderId="12" xfId="42" applyFont="1" applyFill="1" applyBorder="1" applyAlignment="1">
      <alignment/>
    </xf>
    <xf numFmtId="43" fontId="103" fillId="34" borderId="12" xfId="42" applyFont="1" applyFill="1" applyBorder="1" applyAlignment="1">
      <alignment/>
    </xf>
    <xf numFmtId="43" fontId="83" fillId="0" borderId="19" xfId="42" applyFont="1" applyBorder="1" applyAlignment="1">
      <alignment/>
    </xf>
    <xf numFmtId="43" fontId="105" fillId="0" borderId="19" xfId="0" applyNumberFormat="1" applyFont="1" applyBorder="1" applyAlignment="1">
      <alignment/>
    </xf>
    <xf numFmtId="43" fontId="82" fillId="0" borderId="19" xfId="42" applyFont="1" applyBorder="1" applyAlignment="1">
      <alignment/>
    </xf>
    <xf numFmtId="0" fontId="105" fillId="0" borderId="0" xfId="0" applyFont="1" applyBorder="1" applyAlignment="1">
      <alignment/>
    </xf>
    <xf numFmtId="0" fontId="109" fillId="0" borderId="19" xfId="0" applyFont="1" applyBorder="1" applyAlignment="1">
      <alignment/>
    </xf>
    <xf numFmtId="43" fontId="83" fillId="0" borderId="12" xfId="0" applyNumberFormat="1" applyFont="1" applyBorder="1" applyAlignment="1">
      <alignment horizontal="right"/>
    </xf>
    <xf numFmtId="43" fontId="83" fillId="0" borderId="12" xfId="42" applyFont="1" applyBorder="1" applyAlignment="1">
      <alignment horizontal="right"/>
    </xf>
    <xf numFmtId="10" fontId="83" fillId="0" borderId="12" xfId="60" applyNumberFormat="1" applyFont="1" applyBorder="1" applyAlignment="1">
      <alignment horizontal="right" wrapText="1"/>
    </xf>
    <xf numFmtId="171" fontId="83" fillId="0" borderId="12" xfId="0" applyNumberFormat="1" applyFont="1" applyBorder="1" applyAlignment="1">
      <alignment/>
    </xf>
    <xf numFmtId="171" fontId="82" fillId="0" borderId="0" xfId="0" applyNumberFormat="1" applyFont="1" applyAlignment="1">
      <alignment/>
    </xf>
    <xf numFmtId="43" fontId="83" fillId="0" borderId="0" xfId="0" applyNumberFormat="1" applyFont="1" applyBorder="1" applyAlignment="1">
      <alignment/>
    </xf>
    <xf numFmtId="171" fontId="83" fillId="0" borderId="0" xfId="0" applyNumberFormat="1" applyFont="1" applyBorder="1" applyAlignment="1">
      <alignment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/>
    </xf>
    <xf numFmtId="0" fontId="111" fillId="36" borderId="0" xfId="0" applyFont="1" applyFill="1" applyAlignment="1">
      <alignment horizontal="center"/>
    </xf>
    <xf numFmtId="0" fontId="112" fillId="36" borderId="0" xfId="0" applyFont="1" applyFill="1" applyAlignment="1">
      <alignment horizontal="center"/>
    </xf>
    <xf numFmtId="0" fontId="110" fillId="0" borderId="0" xfId="0" applyFont="1" applyBorder="1" applyAlignment="1">
      <alignment/>
    </xf>
    <xf numFmtId="0" fontId="112" fillId="0" borderId="43" xfId="0" applyFont="1" applyBorder="1" applyAlignment="1">
      <alignment horizontal="center"/>
    </xf>
    <xf numFmtId="0" fontId="112" fillId="0" borderId="44" xfId="0" applyFont="1" applyBorder="1" applyAlignment="1">
      <alignment/>
    </xf>
    <xf numFmtId="0" fontId="112" fillId="0" borderId="44" xfId="0" applyFont="1" applyBorder="1" applyAlignment="1">
      <alignment horizontal="center"/>
    </xf>
    <xf numFmtId="0" fontId="111" fillId="35" borderId="44" xfId="0" applyFont="1" applyFill="1" applyBorder="1" applyAlignment="1">
      <alignment horizontal="center"/>
    </xf>
    <xf numFmtId="0" fontId="108" fillId="37" borderId="0" xfId="0" applyFont="1" applyFill="1" applyAlignment="1">
      <alignment/>
    </xf>
    <xf numFmtId="0" fontId="109" fillId="0" borderId="12" xfId="0" applyFont="1" applyBorder="1" applyAlignment="1">
      <alignment horizontal="center"/>
    </xf>
    <xf numFmtId="43" fontId="13" fillId="0" borderId="44" xfId="0" applyNumberFormat="1" applyFont="1" applyBorder="1" applyAlignment="1">
      <alignment horizontal="center"/>
    </xf>
    <xf numFmtId="43" fontId="113" fillId="0" borderId="44" xfId="0" applyNumberFormat="1" applyFont="1" applyBorder="1" applyAlignment="1">
      <alignment horizontal="center"/>
    </xf>
    <xf numFmtId="2" fontId="103" fillId="0" borderId="12" xfId="0" applyNumberFormat="1" applyFont="1" applyBorder="1" applyAlignment="1">
      <alignment/>
    </xf>
    <xf numFmtId="2" fontId="108" fillId="0" borderId="12" xfId="0" applyNumberFormat="1" applyFont="1" applyBorder="1" applyAlignment="1">
      <alignment/>
    </xf>
    <xf numFmtId="0" fontId="10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8" fillId="0" borderId="0" xfId="0" applyFont="1" applyAlignment="1">
      <alignment/>
    </xf>
    <xf numFmtId="43" fontId="110" fillId="0" borderId="0" xfId="0" applyNumberFormat="1" applyFont="1" applyAlignment="1">
      <alignment/>
    </xf>
    <xf numFmtId="0" fontId="108" fillId="0" borderId="45" xfId="0" applyFont="1" applyBorder="1" applyAlignment="1">
      <alignment horizontal="center"/>
    </xf>
    <xf numFmtId="43" fontId="109" fillId="0" borderId="12" xfId="42" applyFont="1" applyBorder="1" applyAlignment="1">
      <alignment horizontal="center"/>
    </xf>
    <xf numFmtId="0" fontId="109" fillId="0" borderId="46" xfId="0" applyFont="1" applyBorder="1" applyAlignment="1">
      <alignment horizontal="center"/>
    </xf>
    <xf numFmtId="43" fontId="109" fillId="35" borderId="12" xfId="42" applyFont="1" applyFill="1" applyBorder="1" applyAlignment="1">
      <alignment horizontal="center"/>
    </xf>
    <xf numFmtId="43" fontId="108" fillId="35" borderId="12" xfId="42" applyFont="1" applyFill="1" applyBorder="1" applyAlignment="1">
      <alignment horizontal="center"/>
    </xf>
    <xf numFmtId="0" fontId="108" fillId="0" borderId="12" xfId="0" applyFont="1" applyBorder="1" applyAlignment="1">
      <alignment horizontal="center"/>
    </xf>
    <xf numFmtId="0" fontId="108" fillId="0" borderId="46" xfId="0" applyFont="1" applyBorder="1" applyAlignment="1">
      <alignment horizontal="center"/>
    </xf>
    <xf numFmtId="0" fontId="109" fillId="0" borderId="47" xfId="0" applyFont="1" applyBorder="1" applyAlignment="1">
      <alignment horizontal="center"/>
    </xf>
    <xf numFmtId="43" fontId="108" fillId="0" borderId="12" xfId="42" applyFont="1" applyBorder="1" applyAlignment="1">
      <alignment horizontal="center"/>
    </xf>
    <xf numFmtId="43" fontId="108" fillId="0" borderId="12" xfId="0" applyNumberFormat="1" applyFont="1" applyBorder="1" applyAlignment="1">
      <alignment/>
    </xf>
    <xf numFmtId="43" fontId="108" fillId="0" borderId="12" xfId="0" applyNumberFormat="1" applyFont="1" applyBorder="1" applyAlignment="1">
      <alignment horizontal="center"/>
    </xf>
    <xf numFmtId="0" fontId="108" fillId="0" borderId="12" xfId="0" applyFont="1" applyBorder="1" applyAlignment="1">
      <alignment horizontal="right"/>
    </xf>
    <xf numFmtId="0" fontId="108" fillId="0" borderId="19" xfId="0" applyFont="1" applyBorder="1" applyAlignment="1">
      <alignment horizontal="center"/>
    </xf>
    <xf numFmtId="0" fontId="108" fillId="0" borderId="48" xfId="0" applyFont="1" applyBorder="1" applyAlignment="1">
      <alignment/>
    </xf>
    <xf numFmtId="0" fontId="108" fillId="0" borderId="49" xfId="0" applyFont="1" applyBorder="1" applyAlignment="1">
      <alignment/>
    </xf>
    <xf numFmtId="0" fontId="108" fillId="0" borderId="50" xfId="0" applyFont="1" applyBorder="1" applyAlignment="1">
      <alignment/>
    </xf>
    <xf numFmtId="0" fontId="108" fillId="0" borderId="43" xfId="0" applyFont="1" applyBorder="1" applyAlignment="1">
      <alignment/>
    </xf>
    <xf numFmtId="0" fontId="108" fillId="0" borderId="44" xfId="0" applyFont="1" applyBorder="1" applyAlignment="1">
      <alignment/>
    </xf>
    <xf numFmtId="0" fontId="108" fillId="0" borderId="51" xfId="0" applyFont="1" applyBorder="1" applyAlignment="1">
      <alignment/>
    </xf>
    <xf numFmtId="43" fontId="110" fillId="0" borderId="0" xfId="42" applyFont="1" applyAlignment="1">
      <alignment/>
    </xf>
    <xf numFmtId="43" fontId="110" fillId="0" borderId="0" xfId="0" applyNumberFormat="1" applyFont="1" applyAlignment="1">
      <alignment horizontal="center"/>
    </xf>
    <xf numFmtId="0" fontId="114" fillId="36" borderId="0" xfId="0" applyFont="1" applyFill="1" applyAlignment="1">
      <alignment horizontal="right"/>
    </xf>
    <xf numFmtId="0" fontId="90" fillId="0" borderId="0" xfId="0" applyFont="1" applyAlignment="1">
      <alignment/>
    </xf>
    <xf numFmtId="0" fontId="106" fillId="0" borderId="43" xfId="0" applyFont="1" applyBorder="1" applyAlignment="1">
      <alignment/>
    </xf>
    <xf numFmtId="0" fontId="106" fillId="0" borderId="51" xfId="0" applyFont="1" applyBorder="1" applyAlignment="1">
      <alignment/>
    </xf>
    <xf numFmtId="0" fontId="106" fillId="0" borderId="44" xfId="0" applyFont="1" applyBorder="1" applyAlignment="1">
      <alignment/>
    </xf>
    <xf numFmtId="0" fontId="114" fillId="35" borderId="44" xfId="0" applyFont="1" applyFill="1" applyBorder="1" applyAlignment="1">
      <alignment/>
    </xf>
    <xf numFmtId="0" fontId="106" fillId="35" borderId="51" xfId="0" applyFont="1" applyFill="1" applyBorder="1" applyAlignment="1">
      <alignment/>
    </xf>
    <xf numFmtId="0" fontId="114" fillId="36" borderId="52" xfId="0" applyFont="1" applyFill="1" applyBorder="1" applyAlignment="1">
      <alignment horizontal="center" wrapText="1"/>
    </xf>
    <xf numFmtId="0" fontId="114" fillId="0" borderId="51" xfId="0" applyFont="1" applyBorder="1" applyAlignment="1">
      <alignment wrapText="1"/>
    </xf>
    <xf numFmtId="43" fontId="114" fillId="0" borderId="51" xfId="0" applyNumberFormat="1" applyFont="1" applyBorder="1" applyAlignment="1">
      <alignment/>
    </xf>
    <xf numFmtId="10" fontId="114" fillId="0" borderId="51" xfId="0" applyNumberFormat="1" applyFont="1" applyBorder="1" applyAlignment="1">
      <alignment/>
    </xf>
    <xf numFmtId="0" fontId="90" fillId="0" borderId="0" xfId="0" applyFont="1" applyAlignment="1">
      <alignment wrapText="1"/>
    </xf>
    <xf numFmtId="0" fontId="115" fillId="0" borderId="45" xfId="0" applyFont="1" applyBorder="1" applyAlignment="1">
      <alignment horizontal="right"/>
    </xf>
    <xf numFmtId="0" fontId="115" fillId="0" borderId="51" xfId="0" applyFont="1" applyBorder="1" applyAlignment="1">
      <alignment wrapText="1"/>
    </xf>
    <xf numFmtId="43" fontId="114" fillId="0" borderId="51" xfId="42" applyFont="1" applyBorder="1" applyAlignment="1">
      <alignment/>
    </xf>
    <xf numFmtId="10" fontId="114" fillId="0" borderId="51" xfId="60" applyNumberFormat="1" applyFont="1" applyBorder="1" applyAlignment="1">
      <alignment/>
    </xf>
    <xf numFmtId="0" fontId="106" fillId="0" borderId="46" xfId="0" applyFont="1" applyBorder="1" applyAlignment="1">
      <alignment horizontal="right"/>
    </xf>
    <xf numFmtId="0" fontId="90" fillId="0" borderId="53" xfId="0" applyFont="1" applyBorder="1" applyAlignment="1">
      <alignment wrapText="1"/>
    </xf>
    <xf numFmtId="43" fontId="106" fillId="35" borderId="53" xfId="42" applyFont="1" applyFill="1" applyBorder="1" applyAlignment="1">
      <alignment/>
    </xf>
    <xf numFmtId="10" fontId="106" fillId="0" borderId="53" xfId="60" applyNumberFormat="1" applyFont="1" applyBorder="1" applyAlignment="1">
      <alignment/>
    </xf>
    <xf numFmtId="43" fontId="106" fillId="0" borderId="53" xfId="42" applyFont="1" applyBorder="1" applyAlignment="1">
      <alignment/>
    </xf>
    <xf numFmtId="0" fontId="114" fillId="0" borderId="51" xfId="0" applyFont="1" applyBorder="1" applyAlignment="1">
      <alignment/>
    </xf>
    <xf numFmtId="0" fontId="115" fillId="0" borderId="0" xfId="0" applyFont="1" applyAlignment="1">
      <alignment/>
    </xf>
    <xf numFmtId="0" fontId="90" fillId="0" borderId="54" xfId="0" applyFont="1" applyBorder="1" applyAlignment="1">
      <alignment vertical="top" wrapText="1"/>
    </xf>
    <xf numFmtId="0" fontId="90" fillId="0" borderId="55" xfId="0" applyFont="1" applyBorder="1" applyAlignment="1">
      <alignment vertical="top" wrapText="1"/>
    </xf>
    <xf numFmtId="0" fontId="90" fillId="0" borderId="56" xfId="0" applyFont="1" applyBorder="1" applyAlignment="1">
      <alignment vertical="top" wrapText="1"/>
    </xf>
    <xf numFmtId="0" fontId="90" fillId="0" borderId="0" xfId="0" applyFont="1" applyBorder="1" applyAlignment="1">
      <alignment vertical="top" wrapText="1"/>
    </xf>
    <xf numFmtId="0" fontId="90" fillId="0" borderId="0" xfId="0" applyFont="1" applyBorder="1" applyAlignment="1">
      <alignment horizontal="left" vertical="top" wrapText="1" indent="5"/>
    </xf>
    <xf numFmtId="0" fontId="90" fillId="0" borderId="45" xfId="0" applyFont="1" applyBorder="1" applyAlignment="1">
      <alignment vertical="top" wrapText="1"/>
    </xf>
    <xf numFmtId="0" fontId="90" fillId="0" borderId="32" xfId="0" applyFont="1" applyBorder="1" applyAlignment="1">
      <alignment vertical="top" wrapText="1"/>
    </xf>
    <xf numFmtId="0" fontId="90" fillId="0" borderId="34" xfId="0" applyFont="1" applyBorder="1" applyAlignment="1">
      <alignment vertical="top" wrapText="1"/>
    </xf>
    <xf numFmtId="43" fontId="11" fillId="0" borderId="33" xfId="42" applyFont="1" applyBorder="1" applyAlignment="1">
      <alignment vertical="top" wrapText="1"/>
    </xf>
    <xf numFmtId="43" fontId="90" fillId="0" borderId="57" xfId="42" applyFont="1" applyBorder="1" applyAlignment="1">
      <alignment vertical="top" wrapText="1"/>
    </xf>
    <xf numFmtId="10" fontId="90" fillId="0" borderId="56" xfId="60" applyNumberFormat="1" applyFont="1" applyBorder="1" applyAlignment="1">
      <alignment vertical="top" wrapText="1"/>
    </xf>
    <xf numFmtId="43" fontId="90" fillId="0" borderId="58" xfId="42" applyFont="1" applyBorder="1" applyAlignment="1">
      <alignment vertical="top" wrapText="1"/>
    </xf>
    <xf numFmtId="10" fontId="90" fillId="0" borderId="12" xfId="60" applyNumberFormat="1" applyFont="1" applyBorder="1" applyAlignment="1">
      <alignment vertical="top" wrapText="1"/>
    </xf>
    <xf numFmtId="4" fontId="116" fillId="35" borderId="0" xfId="0" applyNumberFormat="1" applyFont="1" applyFill="1" applyBorder="1" applyAlignment="1" applyProtection="1">
      <alignment horizontal="right" vertical="center" wrapText="1"/>
      <protection/>
    </xf>
    <xf numFmtId="10" fontId="90" fillId="0" borderId="46" xfId="60" applyNumberFormat="1" applyFont="1" applyBorder="1" applyAlignment="1">
      <alignment vertical="top" wrapText="1"/>
    </xf>
    <xf numFmtId="43" fontId="90" fillId="0" borderId="33" xfId="42" applyFont="1" applyBorder="1" applyAlignment="1">
      <alignment vertical="top" wrapText="1"/>
    </xf>
    <xf numFmtId="10" fontId="117" fillId="0" borderId="45" xfId="60" applyNumberFormat="1" applyFont="1" applyBorder="1" applyAlignment="1">
      <alignment vertical="top" wrapText="1"/>
    </xf>
    <xf numFmtId="43" fontId="90" fillId="0" borderId="0" xfId="0" applyNumberFormat="1" applyFont="1" applyBorder="1" applyAlignment="1">
      <alignment vertical="top" wrapText="1"/>
    </xf>
    <xf numFmtId="10" fontId="90" fillId="0" borderId="45" xfId="60" applyNumberFormat="1" applyFont="1" applyBorder="1" applyAlignment="1">
      <alignment vertical="top" wrapText="1"/>
    </xf>
    <xf numFmtId="0" fontId="117" fillId="0" borderId="0" xfId="0" applyFont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92" fillId="0" borderId="0" xfId="0" applyFont="1" applyBorder="1" applyAlignment="1">
      <alignment horizontal="left" vertical="top" wrapText="1"/>
    </xf>
    <xf numFmtId="0" fontId="118" fillId="0" borderId="0" xfId="0" applyFont="1" applyBorder="1" applyAlignment="1">
      <alignment horizontal="right" vertical="top" wrapText="1"/>
    </xf>
    <xf numFmtId="0" fontId="87" fillId="0" borderId="0" xfId="0" applyFont="1" applyBorder="1" applyAlignment="1">
      <alignment horizontal="left" vertical="top" wrapText="1"/>
    </xf>
    <xf numFmtId="0" fontId="91" fillId="0" borderId="0" xfId="0" applyFont="1" applyAlignment="1">
      <alignment horizontal="left" wrapText="1"/>
    </xf>
    <xf numFmtId="0" fontId="119" fillId="0" borderId="0" xfId="0" applyFont="1" applyAlignment="1">
      <alignment horizontal="center"/>
    </xf>
    <xf numFmtId="0" fontId="85" fillId="0" borderId="0" xfId="0" applyFont="1" applyAlignment="1">
      <alignment horizontal="left" wrapText="1"/>
    </xf>
    <xf numFmtId="0" fontId="89" fillId="0" borderId="0" xfId="0" applyFont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left" vertical="center" wrapText="1"/>
    </xf>
    <xf numFmtId="0" fontId="95" fillId="0" borderId="54" xfId="0" applyFont="1" applyBorder="1" applyAlignment="1">
      <alignment horizontal="center" vertical="top" textRotation="90" wrapText="1"/>
    </xf>
    <xf numFmtId="0" fontId="95" fillId="0" borderId="32" xfId="0" applyFont="1" applyBorder="1" applyAlignment="1">
      <alignment horizontal="center" vertical="top" textRotation="90" wrapText="1"/>
    </xf>
    <xf numFmtId="0" fontId="95" fillId="0" borderId="54" xfId="0" applyFont="1" applyBorder="1" applyAlignment="1">
      <alignment horizontal="left" textRotation="90" wrapText="1"/>
    </xf>
    <xf numFmtId="0" fontId="95" fillId="0" borderId="32" xfId="0" applyFont="1" applyBorder="1" applyAlignment="1">
      <alignment horizontal="left" textRotation="90" wrapText="1"/>
    </xf>
    <xf numFmtId="0" fontId="95" fillId="0" borderId="59" xfId="0" applyFont="1" applyBorder="1" applyAlignment="1">
      <alignment horizontal="left" wrapText="1"/>
    </xf>
    <xf numFmtId="0" fontId="95" fillId="0" borderId="60" xfId="0" applyFont="1" applyBorder="1" applyAlignment="1">
      <alignment horizontal="left" wrapText="1"/>
    </xf>
    <xf numFmtId="0" fontId="95" fillId="0" borderId="61" xfId="0" applyFont="1" applyBorder="1" applyAlignment="1">
      <alignment horizontal="left" textRotation="90" wrapText="1"/>
    </xf>
    <xf numFmtId="0" fontId="95" fillId="0" borderId="62" xfId="0" applyFont="1" applyBorder="1" applyAlignment="1">
      <alignment horizontal="left" textRotation="90" wrapText="1"/>
    </xf>
    <xf numFmtId="0" fontId="95" fillId="0" borderId="34" xfId="0" applyFont="1" applyBorder="1" applyAlignment="1">
      <alignment horizontal="left" textRotation="90" wrapText="1"/>
    </xf>
    <xf numFmtId="0" fontId="82" fillId="0" borderId="41" xfId="0" applyFont="1" applyBorder="1" applyAlignment="1">
      <alignment horizontal="center" wrapText="1"/>
    </xf>
    <xf numFmtId="0" fontId="82" fillId="0" borderId="42" xfId="0" applyFont="1" applyBorder="1" applyAlignment="1">
      <alignment horizontal="center" wrapText="1"/>
    </xf>
    <xf numFmtId="0" fontId="82" fillId="0" borderId="63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82" fillId="0" borderId="64" xfId="0" applyFont="1" applyBorder="1" applyAlignment="1">
      <alignment horizontal="center" vertical="top" wrapText="1"/>
    </xf>
    <xf numFmtId="0" fontId="82" fillId="0" borderId="6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66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105" fillId="0" borderId="0" xfId="0" applyFont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108" fillId="34" borderId="48" xfId="0" applyFont="1" applyFill="1" applyBorder="1" applyAlignment="1">
      <alignment wrapText="1"/>
    </xf>
    <xf numFmtId="0" fontId="108" fillId="34" borderId="49" xfId="0" applyFont="1" applyFill="1" applyBorder="1" applyAlignment="1">
      <alignment wrapText="1"/>
    </xf>
    <xf numFmtId="0" fontId="108" fillId="34" borderId="50" xfId="0" applyFont="1" applyFill="1" applyBorder="1" applyAlignment="1">
      <alignment wrapText="1"/>
    </xf>
    <xf numFmtId="43" fontId="113" fillId="0" borderId="12" xfId="42" applyFont="1" applyBorder="1" applyAlignment="1">
      <alignment horizontal="center"/>
    </xf>
    <xf numFmtId="2" fontId="108" fillId="0" borderId="25" xfId="0" applyNumberFormat="1" applyFont="1" applyBorder="1" applyAlignment="1">
      <alignment/>
    </xf>
    <xf numFmtId="2" fontId="108" fillId="0" borderId="18" xfId="0" applyNumberFormat="1" applyFont="1" applyBorder="1" applyAlignment="1">
      <alignment/>
    </xf>
    <xf numFmtId="0" fontId="108" fillId="34" borderId="43" xfId="0" applyFont="1" applyFill="1" applyBorder="1" applyAlignment="1">
      <alignment horizontal="left" wrapText="1"/>
    </xf>
    <xf numFmtId="0" fontId="108" fillId="34" borderId="44" xfId="0" applyFont="1" applyFill="1" applyBorder="1" applyAlignment="1">
      <alignment horizontal="left" wrapText="1"/>
    </xf>
    <xf numFmtId="0" fontId="108" fillId="34" borderId="51" xfId="0" applyFont="1" applyFill="1" applyBorder="1" applyAlignment="1">
      <alignment horizontal="left" wrapText="1"/>
    </xf>
    <xf numFmtId="0" fontId="113" fillId="36" borderId="56" xfId="0" applyFont="1" applyFill="1" applyBorder="1" applyAlignment="1">
      <alignment horizontal="center" wrapText="1"/>
    </xf>
    <xf numFmtId="0" fontId="113" fillId="36" borderId="46" xfId="0" applyFont="1" applyFill="1" applyBorder="1" applyAlignment="1">
      <alignment horizontal="center" wrapText="1"/>
    </xf>
    <xf numFmtId="0" fontId="113" fillId="36" borderId="67" xfId="0" applyFont="1" applyFill="1" applyBorder="1" applyAlignment="1">
      <alignment horizontal="center" wrapText="1"/>
    </xf>
    <xf numFmtId="0" fontId="113" fillId="36" borderId="30" xfId="0" applyFont="1" applyFill="1" applyBorder="1" applyAlignment="1">
      <alignment horizontal="center" wrapText="1"/>
    </xf>
    <xf numFmtId="0" fontId="113" fillId="36" borderId="53" xfId="0" applyFont="1" applyFill="1" applyBorder="1" applyAlignment="1">
      <alignment horizontal="center" wrapText="1"/>
    </xf>
    <xf numFmtId="0" fontId="113" fillId="0" borderId="49" xfId="0" applyFont="1" applyBorder="1" applyAlignment="1">
      <alignment horizontal="right"/>
    </xf>
    <xf numFmtId="0" fontId="113" fillId="0" borderId="50" xfId="0" applyFont="1" applyBorder="1" applyAlignment="1">
      <alignment horizontal="right"/>
    </xf>
    <xf numFmtId="0" fontId="108" fillId="0" borderId="12" xfId="0" applyFont="1" applyBorder="1" applyAlignment="1">
      <alignment wrapText="1"/>
    </xf>
    <xf numFmtId="0" fontId="103" fillId="0" borderId="56" xfId="0" applyFont="1" applyBorder="1" applyAlignment="1">
      <alignment horizontal="center" wrapText="1"/>
    </xf>
    <xf numFmtId="0" fontId="103" fillId="0" borderId="46" xfId="0" applyFont="1" applyBorder="1" applyAlignment="1">
      <alignment horizontal="center" wrapText="1"/>
    </xf>
    <xf numFmtId="0" fontId="103" fillId="0" borderId="68" xfId="0" applyFont="1" applyBorder="1" applyAlignment="1">
      <alignment wrapText="1"/>
    </xf>
    <xf numFmtId="0" fontId="103" fillId="0" borderId="0" xfId="0" applyFont="1" applyBorder="1" applyAlignment="1">
      <alignment wrapText="1"/>
    </xf>
    <xf numFmtId="0" fontId="103" fillId="0" borderId="69" xfId="0" applyFont="1" applyBorder="1" applyAlignment="1">
      <alignment wrapText="1"/>
    </xf>
    <xf numFmtId="0" fontId="103" fillId="0" borderId="30" xfId="0" applyFont="1" applyBorder="1" applyAlignment="1">
      <alignment wrapText="1"/>
    </xf>
    <xf numFmtId="43" fontId="13" fillId="0" borderId="12" xfId="42" applyFont="1" applyBorder="1" applyAlignment="1">
      <alignment horizontal="center"/>
    </xf>
    <xf numFmtId="2" fontId="103" fillId="0" borderId="25" xfId="0" applyNumberFormat="1" applyFont="1" applyBorder="1" applyAlignment="1">
      <alignment/>
    </xf>
    <xf numFmtId="2" fontId="103" fillId="0" borderId="18" xfId="0" applyNumberFormat="1" applyFont="1" applyBorder="1" applyAlignment="1">
      <alignment/>
    </xf>
    <xf numFmtId="0" fontId="110" fillId="0" borderId="0" xfId="0" applyFont="1" applyAlignment="1">
      <alignment/>
    </xf>
    <xf numFmtId="0" fontId="111" fillId="36" borderId="0" xfId="0" applyFont="1" applyFill="1" applyAlignment="1">
      <alignment/>
    </xf>
    <xf numFmtId="0" fontId="110" fillId="0" borderId="30" xfId="0" applyFont="1" applyBorder="1" applyAlignment="1">
      <alignment/>
    </xf>
    <xf numFmtId="0" fontId="112" fillId="0" borderId="44" xfId="0" applyFont="1" applyBorder="1" applyAlignment="1">
      <alignment/>
    </xf>
    <xf numFmtId="0" fontId="112" fillId="0" borderId="51" xfId="0" applyFont="1" applyBorder="1" applyAlignment="1">
      <alignment/>
    </xf>
    <xf numFmtId="0" fontId="111" fillId="35" borderId="44" xfId="0" applyFont="1" applyFill="1" applyBorder="1" applyAlignment="1">
      <alignment horizontal="center"/>
    </xf>
    <xf numFmtId="0" fontId="111" fillId="35" borderId="51" xfId="0" applyFont="1" applyFill="1" applyBorder="1" applyAlignment="1">
      <alignment horizontal="center"/>
    </xf>
    <xf numFmtId="0" fontId="113" fillId="36" borderId="70" xfId="0" applyFont="1" applyFill="1" applyBorder="1" applyAlignment="1">
      <alignment horizontal="center"/>
    </xf>
    <xf numFmtId="0" fontId="113" fillId="36" borderId="71" xfId="0" applyFont="1" applyFill="1" applyBorder="1" applyAlignment="1">
      <alignment horizontal="center"/>
    </xf>
    <xf numFmtId="0" fontId="113" fillId="36" borderId="72" xfId="0" applyFont="1" applyFill="1" applyBorder="1" applyAlignment="1">
      <alignment horizontal="center" wrapText="1"/>
    </xf>
    <xf numFmtId="0" fontId="113" fillId="36" borderId="49" xfId="0" applyFont="1" applyFill="1" applyBorder="1" applyAlignment="1">
      <alignment horizontal="center" wrapText="1"/>
    </xf>
    <xf numFmtId="0" fontId="113" fillId="36" borderId="50" xfId="0" applyFont="1" applyFill="1" applyBorder="1" applyAlignment="1">
      <alignment horizontal="center" wrapText="1"/>
    </xf>
    <xf numFmtId="0" fontId="114" fillId="36" borderId="56" xfId="0" applyFont="1" applyFill="1" applyBorder="1" applyAlignment="1">
      <alignment horizontal="center" wrapText="1"/>
    </xf>
    <xf numFmtId="0" fontId="114" fillId="36" borderId="46" xfId="0" applyFont="1" applyFill="1" applyBorder="1" applyAlignment="1">
      <alignment horizontal="center" wrapText="1"/>
    </xf>
    <xf numFmtId="0" fontId="114" fillId="36" borderId="47" xfId="0" applyFont="1" applyFill="1" applyBorder="1" applyAlignment="1">
      <alignment horizontal="center" wrapText="1"/>
    </xf>
    <xf numFmtId="0" fontId="114" fillId="36" borderId="30" xfId="0" applyFont="1" applyFill="1" applyBorder="1" applyAlignment="1">
      <alignment/>
    </xf>
    <xf numFmtId="0" fontId="114" fillId="36" borderId="56" xfId="0" applyFont="1" applyFill="1" applyBorder="1" applyAlignment="1">
      <alignment horizontal="center"/>
    </xf>
    <xf numFmtId="0" fontId="114" fillId="36" borderId="46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4" fontId="6" fillId="33" borderId="7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4" fontId="6" fillId="33" borderId="73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75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7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4" fontId="6" fillId="33" borderId="76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504825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99122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9</xdr:col>
      <xdr:colOff>247650</xdr:colOff>
      <xdr:row>98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0"/>
          <a:ext cx="5734050" cy="780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9</xdr:col>
      <xdr:colOff>104775</xdr:colOff>
      <xdr:row>149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00"/>
          <a:ext cx="5591175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8</xdr:col>
      <xdr:colOff>428625</xdr:colOff>
      <xdr:row>193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450675"/>
          <a:ext cx="5305425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0">
      <selection activeCell="A152" sqref="A15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67">
      <selection activeCell="B6" sqref="B6"/>
    </sheetView>
  </sheetViews>
  <sheetFormatPr defaultColWidth="9.140625" defaultRowHeight="12.75"/>
  <cols>
    <col min="1" max="1" width="15.57421875" style="79" customWidth="1"/>
    <col min="2" max="2" width="29.28125" style="79" customWidth="1"/>
    <col min="3" max="3" width="27.8515625" style="79" customWidth="1"/>
    <col min="4" max="4" width="26.28125" style="79" customWidth="1"/>
    <col min="5" max="5" width="26.00390625" style="79" customWidth="1"/>
    <col min="6" max="6" width="24.57421875" style="79" customWidth="1"/>
    <col min="7" max="7" width="25.00390625" style="79" customWidth="1"/>
    <col min="8" max="8" width="25.57421875" style="79" customWidth="1"/>
    <col min="9" max="9" width="26.28125" style="79" customWidth="1"/>
    <col min="10" max="10" width="25.7109375" style="79" customWidth="1"/>
    <col min="11" max="12" width="13.57421875" style="79" customWidth="1"/>
    <col min="13" max="13" width="9.140625" style="79" customWidth="1"/>
    <col min="14" max="14" width="28.140625" style="79" customWidth="1"/>
    <col min="15" max="15" width="9.140625" style="79" customWidth="1"/>
    <col min="16" max="16" width="12.8515625" style="79" customWidth="1"/>
    <col min="17" max="17" width="22.00390625" style="79" customWidth="1"/>
    <col min="18" max="18" width="39.28125" style="79" customWidth="1"/>
    <col min="19" max="19" width="25.140625" style="79" customWidth="1"/>
    <col min="20" max="20" width="9.140625" style="79" customWidth="1"/>
    <col min="21" max="21" width="26.28125" style="79" customWidth="1"/>
    <col min="22" max="16384" width="9.140625" style="79" customWidth="1"/>
  </cols>
  <sheetData>
    <row r="1" spans="1:14" ht="90">
      <c r="A1" s="320" t="s">
        <v>1449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ht="26.25">
      <c r="A2" s="80"/>
    </row>
    <row r="3" spans="1:14" ht="61.5">
      <c r="A3" s="81" t="s">
        <v>1450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61.5">
      <c r="A4" s="81" t="s">
        <v>1451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61.5">
      <c r="A5" s="81" t="s">
        <v>1452</v>
      </c>
      <c r="B5" s="81"/>
      <c r="C5" s="81"/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</row>
    <row r="6" spans="1:14" ht="61.5">
      <c r="A6" s="81" t="s">
        <v>1453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61.5">
      <c r="A7" s="81" t="s">
        <v>1454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69.75" customHeight="1">
      <c r="A8" s="81" t="s">
        <v>1455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47.25" customHeight="1">
      <c r="A9" s="321" t="s">
        <v>1456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</row>
    <row r="10" spans="1:14" ht="91.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</row>
    <row r="11" spans="1:14" ht="5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26.25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</row>
    <row r="13" spans="1:14" ht="26.2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</row>
    <row r="14" spans="1:14" s="85" customFormat="1" ht="26.2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</row>
    <row r="15" spans="1:18" s="85" customFormat="1" ht="33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R15" s="87"/>
    </row>
    <row r="16" spans="1:14" s="85" customFormat="1" ht="3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s="85" customFormat="1" ht="35.25">
      <c r="A17" s="88" t="s">
        <v>1457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8" s="85" customFormat="1" ht="35.25">
      <c r="A18" s="322" t="s">
        <v>1458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R18" s="90"/>
    </row>
    <row r="19" spans="1:18" s="85" customFormat="1" ht="35.25">
      <c r="A19" s="91" t="s">
        <v>1459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R19" s="87"/>
    </row>
    <row r="20" spans="1:14" s="85" customFormat="1" ht="26.25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</row>
    <row r="21" spans="1:18" s="85" customFormat="1" ht="26.25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R21" s="92"/>
    </row>
    <row r="22" spans="1:18" s="85" customFormat="1" ht="26.25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R22" s="93"/>
    </row>
    <row r="23" spans="1:14" s="85" customFormat="1" ht="26.25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</row>
    <row r="24" spans="1:14" s="85" customFormat="1" ht="26.25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</row>
    <row r="25" spans="1:14" s="85" customFormat="1" ht="26.25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</row>
    <row r="26" spans="1:18" s="85" customFormat="1" ht="26.25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R26" s="94"/>
    </row>
    <row r="27" spans="1:18" s="85" customFormat="1" ht="26.25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R27" s="94"/>
    </row>
    <row r="28" spans="1:18" s="85" customFormat="1" ht="26.25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R28" s="95"/>
    </row>
    <row r="29" spans="1:18" s="85" customFormat="1" ht="26.25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R29" s="96"/>
    </row>
    <row r="30" spans="1:19" s="85" customFormat="1" ht="26.25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R30" s="94"/>
      <c r="S30" s="87"/>
    </row>
    <row r="31" spans="1:19" s="85" customFormat="1" ht="26.25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R31" s="96"/>
      <c r="S31" s="87"/>
    </row>
    <row r="32" spans="1:19" s="85" customFormat="1" ht="35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R32" s="95"/>
      <c r="S32" s="87"/>
    </row>
    <row r="33" spans="1:18" s="85" customFormat="1" ht="35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R33" s="94"/>
    </row>
    <row r="34" spans="1:18" s="85" customFormat="1" ht="50.25">
      <c r="A34" s="97" t="s">
        <v>1460</v>
      </c>
      <c r="B34" s="98"/>
      <c r="C34" s="98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R34" s="90"/>
    </row>
    <row r="35" spans="1:21" s="85" customFormat="1" ht="45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U35" s="87"/>
    </row>
    <row r="36" spans="1:21" s="85" customFormat="1" ht="45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R36" s="90"/>
      <c r="S36" s="87"/>
      <c r="U36" s="87"/>
    </row>
    <row r="37" spans="1:18" s="85" customFormat="1" ht="45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R37" s="90"/>
    </row>
    <row r="38" spans="1:14" s="85" customFormat="1" ht="45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9" s="85" customFormat="1" ht="45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R39" s="92"/>
      <c r="S39" s="90"/>
    </row>
    <row r="40" spans="1:19" s="85" customFormat="1" ht="45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R40" s="92"/>
      <c r="S40" s="87"/>
    </row>
    <row r="41" spans="1:18" s="85" customFormat="1" ht="45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R41" s="92"/>
    </row>
    <row r="42" spans="1:14" s="85" customFormat="1" ht="33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8" s="85" customFormat="1" ht="50.25">
      <c r="A43" s="97" t="s">
        <v>1461</v>
      </c>
      <c r="B43" s="98"/>
      <c r="C43" s="98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R43" s="94"/>
    </row>
    <row r="44" spans="1:18" s="85" customFormat="1" ht="26.25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R44" s="101"/>
    </row>
    <row r="45" spans="1:19" s="85" customFormat="1" ht="26.25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R45" s="101"/>
      <c r="S45" s="93"/>
    </row>
    <row r="46" spans="1:19" s="85" customFormat="1" ht="26.25">
      <c r="A46" s="32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R46" s="101"/>
      <c r="S46" s="93"/>
    </row>
    <row r="47" spans="1:19" s="85" customFormat="1" ht="26.25">
      <c r="A47" s="324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R47" s="101"/>
      <c r="S47" s="96"/>
    </row>
    <row r="48" spans="1:19" s="85" customFormat="1" ht="26.25">
      <c r="A48" s="32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R48" s="102"/>
      <c r="S48" s="94"/>
    </row>
    <row r="49" spans="1:19" s="85" customFormat="1" ht="26.25">
      <c r="A49" s="324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R49" s="101"/>
      <c r="S49" s="94"/>
    </row>
    <row r="50" spans="1:19" s="85" customFormat="1" ht="26.25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R50" s="103"/>
      <c r="S50" s="96"/>
    </row>
    <row r="51" spans="1:19" s="85" customFormat="1" ht="26.25">
      <c r="A51" s="324"/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R51" s="96"/>
      <c r="S51" s="93"/>
    </row>
    <row r="52" spans="1:19" s="85" customFormat="1" ht="26.25">
      <c r="A52" s="32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R52" s="94"/>
      <c r="S52" s="96"/>
    </row>
    <row r="53" spans="1:19" s="85" customFormat="1" ht="26.25">
      <c r="A53" s="324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R53" s="94"/>
      <c r="S53" s="94"/>
    </row>
    <row r="54" spans="1:19" s="85" customFormat="1" ht="26.25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R54" s="101"/>
      <c r="S54" s="94"/>
    </row>
    <row r="55" spans="1:19" s="85" customFormat="1" ht="33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R55" s="101"/>
      <c r="S55" s="93"/>
    </row>
    <row r="56" spans="1:19" s="85" customFormat="1" ht="33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R56" s="101"/>
      <c r="S56" s="93"/>
    </row>
    <row r="57" spans="1:19" ht="50.25">
      <c r="A57" s="104" t="s">
        <v>1462</v>
      </c>
      <c r="B57" s="84"/>
      <c r="C57" s="84"/>
      <c r="D57" s="8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R57" s="106"/>
      <c r="S57" s="107"/>
    </row>
    <row r="58" spans="1:19" ht="26.2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R58" s="106"/>
      <c r="S58" s="107"/>
    </row>
    <row r="59" spans="1:19" ht="26.2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R59" s="317"/>
      <c r="S59" s="107"/>
    </row>
    <row r="60" spans="1:19" ht="26.2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R60" s="317"/>
      <c r="S60" s="107"/>
    </row>
    <row r="61" spans="1:19" ht="26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R61" s="106"/>
      <c r="S61" s="108"/>
    </row>
    <row r="62" spans="1:19" ht="26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R62" s="106"/>
      <c r="S62" s="108"/>
    </row>
    <row r="63" spans="1:19" ht="26.25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R63" s="106"/>
      <c r="S63" s="108"/>
    </row>
    <row r="64" spans="1:19" ht="26.25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R64" s="108"/>
      <c r="S64" s="109"/>
    </row>
    <row r="65" spans="1:19" ht="26.25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R65" s="108"/>
      <c r="S65" s="108"/>
    </row>
    <row r="66" spans="1:19" ht="4.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R66" s="106"/>
      <c r="S66" s="108"/>
    </row>
    <row r="67" spans="1:19" ht="33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R67" s="106"/>
      <c r="S67" s="108"/>
    </row>
    <row r="68" spans="1:19" ht="60" customHeight="1">
      <c r="A68" s="104" t="s">
        <v>1463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R68" s="106"/>
      <c r="S68" s="108"/>
    </row>
    <row r="69" spans="1:19" ht="60" customHeight="1">
      <c r="A69" s="104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R69" s="106"/>
      <c r="S69" s="108"/>
    </row>
    <row r="70" spans="1:19" ht="26.25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R70" s="106"/>
      <c r="S70" s="108"/>
    </row>
    <row r="71" spans="1:19" ht="26.25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R71" s="108"/>
      <c r="S71" s="108"/>
    </row>
    <row r="72" spans="1:19" ht="26.25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R72" s="109"/>
      <c r="S72" s="108"/>
    </row>
    <row r="73" spans="1:19" ht="26.25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R73" s="108"/>
      <c r="S73" s="108"/>
    </row>
    <row r="74" spans="1:19" ht="26.25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R74" s="108"/>
      <c r="S74" s="107"/>
    </row>
    <row r="75" spans="1:19" ht="26.25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R75" s="108"/>
      <c r="S75" s="108"/>
    </row>
    <row r="76" spans="1:19" ht="26.25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R76" s="108"/>
      <c r="S76" s="108"/>
    </row>
    <row r="77" spans="1:19" ht="26.25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R77" s="108"/>
      <c r="S77" s="108"/>
    </row>
    <row r="78" spans="1:19" ht="33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R78" s="108"/>
      <c r="S78" s="108"/>
    </row>
    <row r="79" spans="1:19" ht="76.5" customHeight="1">
      <c r="A79" s="104" t="s">
        <v>1464</v>
      </c>
      <c r="B79" s="84"/>
      <c r="C79" s="84"/>
      <c r="D79" s="84"/>
      <c r="E79" s="84"/>
      <c r="F79" s="111"/>
      <c r="G79" s="111"/>
      <c r="H79" s="111"/>
      <c r="I79" s="111"/>
      <c r="J79" s="111"/>
      <c r="K79" s="111"/>
      <c r="L79" s="111"/>
      <c r="M79" s="111"/>
      <c r="N79" s="111"/>
      <c r="R79" s="108"/>
      <c r="S79" s="108"/>
    </row>
    <row r="80" spans="1:19" ht="76.5" customHeight="1">
      <c r="A80" s="104"/>
      <c r="B80" s="112"/>
      <c r="C80" s="112"/>
      <c r="D80" s="112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R80" s="108"/>
      <c r="S80" s="108"/>
    </row>
    <row r="81" spans="1:19" ht="26.25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R81" s="108"/>
      <c r="S81" s="108"/>
    </row>
    <row r="82" spans="1:19" ht="26.2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R82" s="108"/>
      <c r="S82" s="108"/>
    </row>
    <row r="83" spans="1:19" ht="26.25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R83" s="109"/>
      <c r="S83" s="108"/>
    </row>
    <row r="84" spans="1:19" ht="26.25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R84" s="108"/>
      <c r="S84" s="108"/>
    </row>
    <row r="85" spans="1:14" ht="33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</row>
    <row r="86" spans="1:14" ht="45.75">
      <c r="A86" s="113" t="s">
        <v>1465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9" ht="45">
      <c r="A87" s="319" t="s">
        <v>1466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S87" s="114"/>
    </row>
    <row r="88" spans="1:14" ht="26.2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</row>
    <row r="89" spans="1:14" ht="26.2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</row>
    <row r="90" spans="1:14" ht="26.2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</row>
    <row r="91" spans="1:14" ht="26.2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</row>
    <row r="92" spans="1:14" ht="26.2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</row>
    <row r="93" spans="1:14" ht="26.2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</row>
    <row r="94" spans="1:14" ht="26.2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</row>
    <row r="95" spans="1:14" ht="26.2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</row>
    <row r="96" spans="1:14" ht="26.25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</row>
    <row r="97" spans="1:14" ht="33">
      <c r="A97" s="111" t="s">
        <v>1467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</row>
    <row r="98" spans="1:14" ht="45.75">
      <c r="A98" s="105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</row>
    <row r="99" spans="1:19" ht="33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S99" s="114"/>
    </row>
    <row r="100" spans="1:19" ht="33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S100" s="114"/>
    </row>
    <row r="101" ht="26.25">
      <c r="S101" s="114"/>
    </row>
    <row r="102" ht="26.25">
      <c r="S102" s="114"/>
    </row>
    <row r="103" ht="26.25">
      <c r="S103" s="114"/>
    </row>
    <row r="106" ht="26.25">
      <c r="U106" s="79" t="s">
        <v>1468</v>
      </c>
    </row>
    <row r="108" spans="1:4" ht="27" thickBot="1">
      <c r="A108" s="115"/>
      <c r="B108" s="115"/>
      <c r="C108" s="115"/>
      <c r="D108" s="108"/>
    </row>
    <row r="110" spans="1:4" ht="45.75">
      <c r="A110" s="113" t="s">
        <v>1469</v>
      </c>
      <c r="B110" s="113"/>
      <c r="C110" s="113"/>
      <c r="D110" s="105"/>
    </row>
    <row r="112" spans="1:4" ht="27" thickBot="1">
      <c r="A112" s="115"/>
      <c r="B112" s="115"/>
      <c r="C112" s="115"/>
      <c r="D112" s="115"/>
    </row>
  </sheetData>
  <sheetProtection/>
  <mergeCells count="12">
    <mergeCell ref="A1:N1"/>
    <mergeCell ref="A9:N10"/>
    <mergeCell ref="A12:N14"/>
    <mergeCell ref="A18:N18"/>
    <mergeCell ref="A20:N31"/>
    <mergeCell ref="A44:N54"/>
    <mergeCell ref="A58:N65"/>
    <mergeCell ref="R59:R60"/>
    <mergeCell ref="A70:N77"/>
    <mergeCell ref="A81:N84"/>
    <mergeCell ref="A87:N87"/>
    <mergeCell ref="A88:N9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14.00390625" style="118" customWidth="1"/>
    <col min="2" max="2" width="25.140625" style="118" customWidth="1"/>
    <col min="3" max="3" width="24.421875" style="118" customWidth="1"/>
    <col min="4" max="4" width="20.28125" style="118" customWidth="1"/>
    <col min="5" max="6" width="20.7109375" style="118" customWidth="1"/>
    <col min="7" max="7" width="24.7109375" style="118" customWidth="1"/>
    <col min="8" max="8" width="21.28125" style="118" customWidth="1"/>
    <col min="9" max="16384" width="9.140625" style="118" customWidth="1"/>
  </cols>
  <sheetData>
    <row r="1" spans="1:8" ht="18.75">
      <c r="A1" s="116"/>
      <c r="B1" s="117"/>
      <c r="C1" s="117"/>
      <c r="D1" s="117"/>
      <c r="E1" s="117"/>
      <c r="F1" s="117"/>
      <c r="G1" s="117"/>
      <c r="H1" s="117"/>
    </row>
    <row r="2" spans="1:8" ht="18.75">
      <c r="A2" s="119" t="s">
        <v>1470</v>
      </c>
      <c r="B2" s="120"/>
      <c r="C2" s="120"/>
      <c r="D2" s="120"/>
      <c r="E2" s="120"/>
      <c r="F2" s="120"/>
      <c r="G2" s="120"/>
      <c r="H2" s="117"/>
    </row>
    <row r="3" spans="1:8" ht="18.75">
      <c r="A3" s="119" t="s">
        <v>1471</v>
      </c>
      <c r="B3" s="120"/>
      <c r="C3" s="120"/>
      <c r="D3" s="120"/>
      <c r="E3" s="120"/>
      <c r="F3" s="120"/>
      <c r="G3" s="120"/>
      <c r="H3" s="117"/>
    </row>
    <row r="4" spans="1:8" ht="18.75">
      <c r="A4" s="121" t="s">
        <v>1472</v>
      </c>
      <c r="B4" s="122"/>
      <c r="C4" s="122"/>
      <c r="D4" s="122"/>
      <c r="E4" s="122"/>
      <c r="F4" s="122"/>
      <c r="G4" s="122"/>
      <c r="H4" s="117"/>
    </row>
    <row r="5" spans="1:8" ht="30.75" customHeight="1">
      <c r="A5" s="121" t="s">
        <v>1473</v>
      </c>
      <c r="B5" s="122" t="s">
        <v>1474</v>
      </c>
      <c r="C5" s="122" t="s">
        <v>1475</v>
      </c>
      <c r="D5" s="122"/>
      <c r="E5" s="122" t="s">
        <v>1476</v>
      </c>
      <c r="F5" s="122"/>
      <c r="G5" s="123"/>
      <c r="H5" s="117"/>
    </row>
    <row r="6" spans="1:8" ht="27.75" customHeight="1">
      <c r="A6" s="124"/>
      <c r="B6" s="125"/>
      <c r="C6" s="125"/>
      <c r="D6" s="125"/>
      <c r="E6" s="125"/>
      <c r="F6" s="125"/>
      <c r="G6" s="125"/>
      <c r="H6" s="126"/>
    </row>
    <row r="7" spans="1:8" ht="18.75">
      <c r="A7" s="117"/>
      <c r="B7" s="117"/>
      <c r="C7" s="117"/>
      <c r="D7" s="117"/>
      <c r="E7" s="117"/>
      <c r="F7" s="117"/>
      <c r="G7" s="117"/>
      <c r="H7" s="117"/>
    </row>
    <row r="8" spans="1:8" ht="18.75">
      <c r="A8" s="117"/>
      <c r="B8" s="117"/>
      <c r="C8" s="117"/>
      <c r="D8" s="117"/>
      <c r="E8" s="117"/>
      <c r="F8" s="117"/>
      <c r="G8" s="117"/>
      <c r="H8" s="117"/>
    </row>
    <row r="9" spans="1:8" ht="18.75">
      <c r="A9" s="117"/>
      <c r="B9" s="117"/>
      <c r="C9" s="117"/>
      <c r="D9" s="117"/>
      <c r="E9" s="117"/>
      <c r="F9" s="117"/>
      <c r="G9" s="117"/>
      <c r="H9" s="117"/>
    </row>
    <row r="10" spans="1:8" ht="18.75">
      <c r="A10" s="116" t="s">
        <v>1477</v>
      </c>
      <c r="B10" s="117"/>
      <c r="C10" s="117"/>
      <c r="D10" s="117"/>
      <c r="E10" s="117"/>
      <c r="F10" s="117"/>
      <c r="G10" s="117"/>
      <c r="H10" s="117"/>
    </row>
    <row r="11" spans="1:8" ht="19.5" thickBot="1">
      <c r="A11" s="116" t="s">
        <v>1478</v>
      </c>
      <c r="B11" s="117"/>
      <c r="C11" s="117"/>
      <c r="D11" s="117"/>
      <c r="E11" s="117"/>
      <c r="F11" s="117"/>
      <c r="G11" s="117"/>
      <c r="H11" s="117"/>
    </row>
    <row r="12" spans="1:8" ht="19.5" customHeight="1" thickBot="1">
      <c r="A12" s="325" t="s">
        <v>1473</v>
      </c>
      <c r="B12" s="327" t="s">
        <v>1474</v>
      </c>
      <c r="C12" s="329" t="s">
        <v>1479</v>
      </c>
      <c r="D12" s="330"/>
      <c r="E12" s="331" t="s">
        <v>1480</v>
      </c>
      <c r="F12" s="329" t="s">
        <v>1481</v>
      </c>
      <c r="G12" s="330"/>
      <c r="H12" s="327" t="s">
        <v>1480</v>
      </c>
    </row>
    <row r="13" spans="1:8" ht="146.25" customHeight="1" thickBot="1">
      <c r="A13" s="326"/>
      <c r="B13" s="328"/>
      <c r="C13" s="127" t="s">
        <v>1482</v>
      </c>
      <c r="D13" s="127" t="s">
        <v>1483</v>
      </c>
      <c r="E13" s="332"/>
      <c r="F13" s="128" t="s">
        <v>1484</v>
      </c>
      <c r="G13" s="128" t="s">
        <v>1485</v>
      </c>
      <c r="H13" s="333"/>
    </row>
    <row r="14" spans="1:8" ht="19.5" thickBot="1">
      <c r="A14" s="129">
        <v>1</v>
      </c>
      <c r="B14" s="130">
        <v>2</v>
      </c>
      <c r="C14" s="131">
        <v>3</v>
      </c>
      <c r="D14" s="131">
        <v>5</v>
      </c>
      <c r="E14" s="132">
        <v>6</v>
      </c>
      <c r="F14" s="132">
        <v>7</v>
      </c>
      <c r="G14" s="132">
        <v>8</v>
      </c>
      <c r="H14" s="132">
        <v>9</v>
      </c>
    </row>
    <row r="15" spans="1:8" ht="36" customHeight="1" thickBot="1">
      <c r="A15" s="129">
        <v>11000</v>
      </c>
      <c r="B15" s="130" t="s">
        <v>1486</v>
      </c>
      <c r="C15" s="133">
        <v>6314803.28</v>
      </c>
      <c r="D15" s="134">
        <v>3148241.84</v>
      </c>
      <c r="E15" s="135">
        <f aca="true" t="shared" si="0" ref="E15:E20">D15/C15*100</f>
        <v>49.85494718372288</v>
      </c>
      <c r="F15" s="135">
        <v>7678441</v>
      </c>
      <c r="G15" s="136">
        <f>1640822.2+989933.29+464122.74</f>
        <v>3094878.2300000004</v>
      </c>
      <c r="H15" s="135">
        <f aca="true" t="shared" si="1" ref="H15:H20">G15/F15*100</f>
        <v>40.30607554319946</v>
      </c>
    </row>
    <row r="16" spans="1:8" ht="36" customHeight="1" thickBot="1">
      <c r="A16" s="129">
        <v>13000</v>
      </c>
      <c r="B16" s="132" t="s">
        <v>1487</v>
      </c>
      <c r="C16" s="133">
        <v>1157000</v>
      </c>
      <c r="D16" s="137">
        <f>141541.12+193335.83+15397.34+3382.1</f>
        <v>353656.38999999996</v>
      </c>
      <c r="E16" s="135">
        <f t="shared" si="0"/>
        <v>30.566671564390663</v>
      </c>
      <c r="F16" s="135">
        <v>1858000</v>
      </c>
      <c r="G16" s="138">
        <f>236376.26+274064.23+23951.9</f>
        <v>534392.39</v>
      </c>
      <c r="H16" s="135">
        <f t="shared" si="1"/>
        <v>28.761700215285252</v>
      </c>
    </row>
    <row r="17" spans="1:8" ht="36" customHeight="1" thickBot="1">
      <c r="A17" s="129">
        <v>13200</v>
      </c>
      <c r="B17" s="132" t="s">
        <v>1488</v>
      </c>
      <c r="C17" s="133">
        <f>195000+5000</f>
        <v>200000</v>
      </c>
      <c r="D17" s="137">
        <f>104483.8+771.75</f>
        <v>105255.55</v>
      </c>
      <c r="E17" s="135">
        <f t="shared" si="0"/>
        <v>52.627775</v>
      </c>
      <c r="F17" s="135">
        <v>200000</v>
      </c>
      <c r="G17" s="138">
        <v>94587.62</v>
      </c>
      <c r="H17" s="135">
        <f t="shared" si="1"/>
        <v>47.29381</v>
      </c>
    </row>
    <row r="18" spans="1:8" ht="36" customHeight="1" thickBot="1">
      <c r="A18" s="129">
        <v>21000</v>
      </c>
      <c r="B18" s="130" t="s">
        <v>1489</v>
      </c>
      <c r="C18" s="133">
        <v>70000</v>
      </c>
      <c r="D18" s="137">
        <v>9780.44</v>
      </c>
      <c r="E18" s="135">
        <f t="shared" si="0"/>
        <v>13.972057142857144</v>
      </c>
      <c r="F18" s="135">
        <v>70000</v>
      </c>
      <c r="G18" s="138"/>
      <c r="H18" s="135">
        <f t="shared" si="1"/>
        <v>0</v>
      </c>
    </row>
    <row r="19" spans="1:8" ht="36" customHeight="1" thickBot="1">
      <c r="A19" s="129">
        <v>30000</v>
      </c>
      <c r="B19" s="132" t="s">
        <v>1490</v>
      </c>
      <c r="C19" s="133">
        <v>230000</v>
      </c>
      <c r="D19" s="137">
        <v>1210</v>
      </c>
      <c r="E19" s="135">
        <f t="shared" si="0"/>
        <v>0.5260869565217392</v>
      </c>
      <c r="F19" s="135">
        <v>1053000</v>
      </c>
      <c r="G19" s="138">
        <v>157091.93</v>
      </c>
      <c r="H19" s="135">
        <f t="shared" si="1"/>
        <v>14.918511870845203</v>
      </c>
    </row>
    <row r="20" spans="1:8" ht="36" customHeight="1" thickBot="1">
      <c r="A20" s="129"/>
      <c r="B20" s="132" t="s">
        <v>1491</v>
      </c>
      <c r="C20" s="139">
        <f>SUM(C15:C19)</f>
        <v>7971803.28</v>
      </c>
      <c r="D20" s="140">
        <f>SUM(D15:D19)</f>
        <v>3618144.2199999997</v>
      </c>
      <c r="E20" s="135">
        <f t="shared" si="0"/>
        <v>45.38677251453701</v>
      </c>
      <c r="F20" s="139">
        <f>SUM(F15:F19)</f>
        <v>10859441</v>
      </c>
      <c r="G20" s="140">
        <f>SUM(G15:G19)</f>
        <v>3880950.170000001</v>
      </c>
      <c r="H20" s="135">
        <f t="shared" si="1"/>
        <v>35.73802896484267</v>
      </c>
    </row>
    <row r="24" ht="18.75">
      <c r="G24" s="141"/>
    </row>
  </sheetData>
  <sheetProtection/>
  <mergeCells count="6">
    <mergeCell ref="A12:A13"/>
    <mergeCell ref="B12:B13"/>
    <mergeCell ref="C12:D12"/>
    <mergeCell ref="E12:E13"/>
    <mergeCell ref="F12:G12"/>
    <mergeCell ref="H12:H13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7"/>
  <sheetViews>
    <sheetView view="pageBreakPreview" zoomScale="60" zoomScalePageLayoutView="0" workbookViewId="0" topLeftCell="A1">
      <selection activeCell="A1" sqref="A1:IV16384"/>
    </sheetView>
  </sheetViews>
  <sheetFormatPr defaultColWidth="26.8515625" defaultRowHeight="12.75"/>
  <cols>
    <col min="1" max="1" width="15.28125" style="79" customWidth="1"/>
    <col min="2" max="2" width="94.28125" style="79" bestFit="1" customWidth="1"/>
    <col min="3" max="3" width="34.00390625" style="79" customWidth="1"/>
    <col min="4" max="4" width="32.421875" style="79" customWidth="1"/>
    <col min="5" max="5" width="27.140625" style="79" bestFit="1" customWidth="1"/>
    <col min="6" max="6" width="45.8515625" style="79" bestFit="1" customWidth="1"/>
    <col min="7" max="7" width="39.140625" style="79" bestFit="1" customWidth="1"/>
    <col min="8" max="8" width="29.421875" style="79" customWidth="1"/>
    <col min="9" max="11" width="26.8515625" style="79" customWidth="1"/>
    <col min="12" max="14" width="26.8515625" style="143" customWidth="1"/>
    <col min="15" max="16" width="26.8515625" style="79" customWidth="1"/>
    <col min="17" max="17" width="27.00390625" style="79" bestFit="1" customWidth="1"/>
    <col min="18" max="16384" width="26.8515625" style="79" customWidth="1"/>
  </cols>
  <sheetData>
    <row r="1" ht="26.25">
      <c r="A1" s="142" t="s">
        <v>1487</v>
      </c>
    </row>
    <row r="2" ht="27" thickBot="1">
      <c r="A2" s="142" t="s">
        <v>1492</v>
      </c>
    </row>
    <row r="3" spans="1:8" ht="27" thickBot="1">
      <c r="A3" s="144"/>
      <c r="B3" s="145"/>
      <c r="C3" s="145"/>
      <c r="D3" s="145"/>
      <c r="E3" s="145"/>
      <c r="F3" s="145"/>
      <c r="G3" s="145"/>
      <c r="H3" s="146"/>
    </row>
    <row r="4" spans="1:8" ht="76.5">
      <c r="A4" s="147">
        <v>13000</v>
      </c>
      <c r="B4" s="148" t="s">
        <v>1493</v>
      </c>
      <c r="C4" s="149" t="s">
        <v>1494</v>
      </c>
      <c r="D4" s="148" t="s">
        <v>1495</v>
      </c>
      <c r="E4" s="149" t="s">
        <v>1496</v>
      </c>
      <c r="F4" s="149" t="s">
        <v>1497</v>
      </c>
      <c r="G4" s="148" t="s">
        <v>1498</v>
      </c>
      <c r="H4" s="149" t="s">
        <v>1496</v>
      </c>
    </row>
    <row r="5" spans="1:17" ht="34.5" customHeight="1">
      <c r="A5" s="149">
        <v>13100</v>
      </c>
      <c r="B5" s="149" t="s">
        <v>1499</v>
      </c>
      <c r="C5" s="150">
        <f>C6+C7+C8+C9+C10</f>
        <v>706200</v>
      </c>
      <c r="D5" s="151">
        <f>D6+D7+D8+D9+D10</f>
        <v>206469.31999999998</v>
      </c>
      <c r="E5" s="151">
        <f aca="true" t="shared" si="0" ref="E5:E10">D5/C5*100</f>
        <v>29.236663834607757</v>
      </c>
      <c r="F5" s="152">
        <f>F6+F7+F8+F9+F10</f>
        <v>370410</v>
      </c>
      <c r="G5" s="153">
        <f>G6+G7+G8+G9+G10</f>
        <v>134358.95</v>
      </c>
      <c r="H5" s="154">
        <f>G5/F5</f>
        <v>0.36273035285224486</v>
      </c>
      <c r="Q5" s="155"/>
    </row>
    <row r="6" spans="1:18" ht="26.25">
      <c r="A6" s="156">
        <v>13130</v>
      </c>
      <c r="B6" s="156" t="s">
        <v>1500</v>
      </c>
      <c r="C6" s="157">
        <v>43000</v>
      </c>
      <c r="D6" s="158">
        <f>1988.3</f>
        <v>1988.3</v>
      </c>
      <c r="E6" s="151">
        <f t="shared" si="0"/>
        <v>4.623953488372093</v>
      </c>
      <c r="F6" s="157">
        <v>10000</v>
      </c>
      <c r="G6" s="159">
        <f>413+756+533.5</f>
        <v>1702.5</v>
      </c>
      <c r="H6" s="154"/>
      <c r="Q6" s="114"/>
      <c r="R6" s="114"/>
    </row>
    <row r="7" spans="1:18" ht="26.25">
      <c r="A7" s="156">
        <v>13140</v>
      </c>
      <c r="B7" s="156" t="s">
        <v>1501</v>
      </c>
      <c r="C7" s="157">
        <v>203500</v>
      </c>
      <c r="D7" s="158">
        <f>35028.13+14735.9+6470.88</f>
        <v>56234.909999999996</v>
      </c>
      <c r="E7" s="151">
        <f t="shared" si="0"/>
        <v>27.63386240786241</v>
      </c>
      <c r="F7" s="157">
        <v>125410</v>
      </c>
      <c r="G7" s="160">
        <v>21238.2</v>
      </c>
      <c r="H7" s="154">
        <f>G7/F7</f>
        <v>0.16935013156845546</v>
      </c>
      <c r="Q7" s="114"/>
      <c r="R7" s="114"/>
    </row>
    <row r="8" spans="1:18" ht="26.25">
      <c r="A8" s="156">
        <v>13141</v>
      </c>
      <c r="B8" s="161" t="s">
        <v>1502</v>
      </c>
      <c r="C8" s="162">
        <v>215700</v>
      </c>
      <c r="D8" s="163">
        <f>48902.68+23096.93+4139.96</f>
        <v>76139.57</v>
      </c>
      <c r="E8" s="151">
        <f t="shared" si="0"/>
        <v>35.29882707464071</v>
      </c>
      <c r="F8" s="157">
        <v>140000</v>
      </c>
      <c r="G8" s="160">
        <v>64304.18</v>
      </c>
      <c r="H8" s="154">
        <f>G8/F8</f>
        <v>0.45931557142857143</v>
      </c>
      <c r="Q8" s="114"/>
      <c r="R8" s="114"/>
    </row>
    <row r="9" spans="1:18" ht="26.25">
      <c r="A9" s="156">
        <v>13142</v>
      </c>
      <c r="B9" s="161" t="s">
        <v>1503</v>
      </c>
      <c r="C9" s="162">
        <v>181000</v>
      </c>
      <c r="D9" s="164">
        <f>38606.54+17208.92+7856.24</f>
        <v>63671.7</v>
      </c>
      <c r="E9" s="151">
        <f t="shared" si="0"/>
        <v>35.177734806629836</v>
      </c>
      <c r="F9" s="157">
        <v>85000</v>
      </c>
      <c r="G9" s="160">
        <v>42932.83</v>
      </c>
      <c r="H9" s="154">
        <f>G9/F9</f>
        <v>0.5050921176470589</v>
      </c>
      <c r="Q9" s="114"/>
      <c r="R9" s="114"/>
    </row>
    <row r="10" spans="1:18" ht="27" thickBot="1">
      <c r="A10" s="156">
        <v>13143</v>
      </c>
      <c r="B10" s="161" t="s">
        <v>1504</v>
      </c>
      <c r="C10" s="165">
        <v>63000</v>
      </c>
      <c r="D10" s="166">
        <f>4383.28+3828.33+223.23</f>
        <v>8434.84</v>
      </c>
      <c r="E10" s="151">
        <f t="shared" si="0"/>
        <v>13.388634920634921</v>
      </c>
      <c r="F10" s="157">
        <v>10000</v>
      </c>
      <c r="G10" s="160">
        <v>4181.24</v>
      </c>
      <c r="H10" s="154">
        <f>G10/F10</f>
        <v>0.418124</v>
      </c>
      <c r="Q10" s="114"/>
      <c r="R10" s="114"/>
    </row>
    <row r="11" spans="1:18" ht="26.25">
      <c r="A11" s="336"/>
      <c r="B11" s="337"/>
      <c r="C11" s="337"/>
      <c r="D11" s="337"/>
      <c r="E11" s="337"/>
      <c r="F11" s="337"/>
      <c r="G11" s="337"/>
      <c r="H11" s="338"/>
      <c r="Q11" s="114"/>
      <c r="R11" s="114"/>
    </row>
    <row r="12" spans="1:18" ht="26.25">
      <c r="A12" s="339"/>
      <c r="B12" s="340"/>
      <c r="C12" s="340"/>
      <c r="D12" s="340"/>
      <c r="E12" s="340"/>
      <c r="F12" s="340"/>
      <c r="G12" s="340"/>
      <c r="H12" s="341"/>
      <c r="Q12" s="114"/>
      <c r="R12" s="114"/>
    </row>
    <row r="13" spans="1:20" ht="37.5" customHeight="1">
      <c r="A13" s="149">
        <v>13200</v>
      </c>
      <c r="B13" s="149" t="s">
        <v>1505</v>
      </c>
      <c r="C13" s="150">
        <f>C14+C15+C16+C17+C18</f>
        <v>200000</v>
      </c>
      <c r="D13" s="150">
        <f>D14+D15+D16+D17+D18</f>
        <v>94587.62000000001</v>
      </c>
      <c r="E13" s="154">
        <f>D13/C13</f>
        <v>0.47293810000000003</v>
      </c>
      <c r="F13" s="150">
        <f>F14+F15+F16+F17+F18</f>
        <v>200000</v>
      </c>
      <c r="G13" s="167">
        <f>G18+G17+G16+G15+G14</f>
        <v>105255.54999999999</v>
      </c>
      <c r="H13" s="154">
        <f aca="true" t="shared" si="1" ref="H13:H18">G13/F13</f>
        <v>0.52627775</v>
      </c>
      <c r="Q13" s="114"/>
      <c r="R13" s="114"/>
      <c r="T13" s="155"/>
    </row>
    <row r="14" spans="1:18" ht="33" customHeight="1">
      <c r="A14" s="156"/>
      <c r="B14" s="156" t="s">
        <v>1506</v>
      </c>
      <c r="C14" s="157">
        <v>83600</v>
      </c>
      <c r="D14" s="168">
        <v>28598.73</v>
      </c>
      <c r="E14" s="154">
        <f aca="true" t="shared" si="2" ref="E14:E21">D14/C14</f>
        <v>0.3420900717703349</v>
      </c>
      <c r="F14" s="157">
        <v>86600</v>
      </c>
      <c r="G14" s="160">
        <v>32235.46</v>
      </c>
      <c r="H14" s="154">
        <f t="shared" si="1"/>
        <v>0.3722339491916859</v>
      </c>
      <c r="R14" s="114"/>
    </row>
    <row r="15" spans="1:18" ht="33" customHeight="1">
      <c r="A15" s="156"/>
      <c r="B15" s="156" t="s">
        <v>1507</v>
      </c>
      <c r="C15" s="157">
        <v>8600</v>
      </c>
      <c r="D15" s="168">
        <v>1844.19</v>
      </c>
      <c r="E15" s="154">
        <f t="shared" si="2"/>
        <v>0.21444069767441862</v>
      </c>
      <c r="F15" s="157">
        <v>8600</v>
      </c>
      <c r="G15" s="160">
        <v>2210.97</v>
      </c>
      <c r="H15" s="154">
        <f t="shared" si="1"/>
        <v>0.2570895348837209</v>
      </c>
      <c r="R15" s="114"/>
    </row>
    <row r="16" spans="1:8" ht="36.75" customHeight="1">
      <c r="A16" s="156"/>
      <c r="B16" s="156" t="s">
        <v>1508</v>
      </c>
      <c r="C16" s="157">
        <v>3700</v>
      </c>
      <c r="D16" s="168">
        <v>1102.25</v>
      </c>
      <c r="E16" s="154">
        <f t="shared" si="2"/>
        <v>0.2979054054054054</v>
      </c>
      <c r="F16" s="157">
        <v>6200</v>
      </c>
      <c r="G16" s="160">
        <v>1673.78</v>
      </c>
      <c r="H16" s="154">
        <f t="shared" si="1"/>
        <v>0.2699645161290323</v>
      </c>
    </row>
    <row r="17" spans="1:8" ht="26.25">
      <c r="A17" s="156"/>
      <c r="B17" s="156" t="s">
        <v>1509</v>
      </c>
      <c r="C17" s="157">
        <v>80000</v>
      </c>
      <c r="D17" s="168">
        <v>53740.96</v>
      </c>
      <c r="E17" s="154">
        <f t="shared" si="2"/>
        <v>0.671762</v>
      </c>
      <c r="F17" s="157">
        <v>73000</v>
      </c>
      <c r="G17" s="160">
        <v>57390.92</v>
      </c>
      <c r="H17" s="154">
        <f t="shared" si="1"/>
        <v>0.7861769863013698</v>
      </c>
    </row>
    <row r="18" spans="1:17" ht="26.25">
      <c r="A18" s="156"/>
      <c r="B18" s="156" t="s">
        <v>1510</v>
      </c>
      <c r="C18" s="157">
        <v>24100</v>
      </c>
      <c r="D18" s="168">
        <v>9301.49</v>
      </c>
      <c r="E18" s="154">
        <f t="shared" si="2"/>
        <v>0.3859539419087137</v>
      </c>
      <c r="F18" s="157">
        <v>25600</v>
      </c>
      <c r="G18" s="160">
        <v>11744.42</v>
      </c>
      <c r="H18" s="154">
        <f t="shared" si="1"/>
        <v>0.45876640625</v>
      </c>
      <c r="Q18" s="155"/>
    </row>
    <row r="19" spans="4:8" ht="26.25">
      <c r="D19" s="114"/>
      <c r="E19" s="154"/>
      <c r="G19" s="169"/>
      <c r="H19" s="154"/>
    </row>
    <row r="20" spans="4:8" ht="26.25">
      <c r="D20" s="114"/>
      <c r="E20" s="154"/>
      <c r="G20" s="170"/>
      <c r="H20" s="170"/>
    </row>
    <row r="21" spans="1:17" ht="26.25">
      <c r="A21" s="149">
        <v>13300</v>
      </c>
      <c r="B21" s="149" t="s">
        <v>1511</v>
      </c>
      <c r="C21" s="150">
        <f>C22+C23+C24</f>
        <v>87410</v>
      </c>
      <c r="D21" s="150">
        <f>D23</f>
        <v>39310.22</v>
      </c>
      <c r="E21" s="154">
        <f t="shared" si="2"/>
        <v>0.4497222285779659</v>
      </c>
      <c r="F21" s="150">
        <f>F22+F23+F24</f>
        <v>63000</v>
      </c>
      <c r="G21" s="153">
        <f>G22+G23</f>
        <v>32622.71</v>
      </c>
      <c r="H21" s="154">
        <f>G21/F21</f>
        <v>0.5178207936507936</v>
      </c>
      <c r="Q21" s="155"/>
    </row>
    <row r="22" spans="1:8" ht="26.25">
      <c r="A22" s="156">
        <v>13310</v>
      </c>
      <c r="B22" s="156" t="s">
        <v>1512</v>
      </c>
      <c r="C22" s="171">
        <v>5000</v>
      </c>
      <c r="D22" s="171"/>
      <c r="E22" s="154"/>
      <c r="F22" s="157">
        <v>2000</v>
      </c>
      <c r="G22" s="172"/>
      <c r="H22" s="154"/>
    </row>
    <row r="23" spans="1:8" ht="26.25">
      <c r="A23" s="156">
        <v>13320</v>
      </c>
      <c r="B23" s="156" t="s">
        <v>1513</v>
      </c>
      <c r="C23" s="157">
        <v>81410</v>
      </c>
      <c r="D23" s="157">
        <f>24062.93+12707.6+2539.69</f>
        <v>39310.22</v>
      </c>
      <c r="E23" s="154">
        <f>D23/C23</f>
        <v>0.4828672153298121</v>
      </c>
      <c r="F23" s="157">
        <v>60000</v>
      </c>
      <c r="G23" s="160">
        <v>32622.71</v>
      </c>
      <c r="H23" s="154">
        <f>G23/F23</f>
        <v>0.5437118333333333</v>
      </c>
    </row>
    <row r="24" spans="1:8" ht="26.25">
      <c r="A24" s="156">
        <v>13330</v>
      </c>
      <c r="B24" s="156" t="s">
        <v>1514</v>
      </c>
      <c r="C24" s="157">
        <v>1000</v>
      </c>
      <c r="D24" s="156">
        <v>0</v>
      </c>
      <c r="E24" s="154"/>
      <c r="F24" s="157">
        <v>1000</v>
      </c>
      <c r="G24" s="172"/>
      <c r="H24" s="154"/>
    </row>
    <row r="25" spans="1:8" ht="26.25">
      <c r="A25" s="156">
        <v>13340</v>
      </c>
      <c r="B25" s="156" t="s">
        <v>1515</v>
      </c>
      <c r="C25" s="157">
        <v>0</v>
      </c>
      <c r="D25" s="156"/>
      <c r="E25" s="154"/>
      <c r="F25" s="157"/>
      <c r="G25" s="156"/>
      <c r="H25" s="156"/>
    </row>
    <row r="26" spans="1:8" ht="26.25">
      <c r="A26" s="173"/>
      <c r="B26" s="337"/>
      <c r="C26" s="337"/>
      <c r="D26" s="337"/>
      <c r="E26" s="337"/>
      <c r="F26" s="337"/>
      <c r="G26" s="337"/>
      <c r="H26" s="173"/>
    </row>
    <row r="27" spans="2:7" ht="26.25">
      <c r="B27" s="340"/>
      <c r="C27" s="340"/>
      <c r="D27" s="340"/>
      <c r="E27" s="340"/>
      <c r="F27" s="340"/>
      <c r="G27" s="340"/>
    </row>
    <row r="28" spans="1:17" ht="26.25">
      <c r="A28" s="149">
        <v>13400</v>
      </c>
      <c r="B28" s="149" t="s">
        <v>1516</v>
      </c>
      <c r="C28" s="150">
        <f>C29+C30+C31+C32+C33+C34+C35+C36</f>
        <v>186000</v>
      </c>
      <c r="D28" s="150">
        <f>D29+D30+D31+D32+D33+D34</f>
        <v>45700.59</v>
      </c>
      <c r="E28" s="150">
        <f>D28/C28*100</f>
        <v>24.570209677419353</v>
      </c>
      <c r="F28" s="150">
        <f>F29+F32+F33+F34</f>
        <v>140000</v>
      </c>
      <c r="G28" s="152">
        <f>G29+G30+G31+G32+G33+G34+G35+G36</f>
        <v>11268.37</v>
      </c>
      <c r="H28" s="154">
        <f>G28/F28</f>
        <v>0.08048835714285715</v>
      </c>
      <c r="Q28" s="155"/>
    </row>
    <row r="29" spans="1:8" ht="26.25">
      <c r="A29" s="156">
        <v>13410</v>
      </c>
      <c r="B29" s="156" t="s">
        <v>1517</v>
      </c>
      <c r="C29" s="157">
        <v>20000</v>
      </c>
      <c r="D29" s="157"/>
      <c r="E29" s="150">
        <f aca="true" t="shared" si="3" ref="E29:E34">D29/C29*100</f>
        <v>0</v>
      </c>
      <c r="F29" s="157">
        <v>5000</v>
      </c>
      <c r="G29" s="157"/>
      <c r="H29" s="154"/>
    </row>
    <row r="30" spans="1:8" ht="26.25">
      <c r="A30" s="156">
        <v>13420</v>
      </c>
      <c r="B30" s="156" t="s">
        <v>1518</v>
      </c>
      <c r="C30" s="157">
        <v>0</v>
      </c>
      <c r="D30" s="157">
        <v>0</v>
      </c>
      <c r="E30" s="150">
        <v>0</v>
      </c>
      <c r="F30" s="171"/>
      <c r="G30" s="157"/>
      <c r="H30" s="154"/>
    </row>
    <row r="31" spans="1:8" ht="26.25">
      <c r="A31" s="156">
        <v>13430</v>
      </c>
      <c r="B31" s="156" t="s">
        <v>1519</v>
      </c>
      <c r="C31" s="157">
        <v>0</v>
      </c>
      <c r="D31" s="157">
        <v>0</v>
      </c>
      <c r="E31" s="150">
        <v>0</v>
      </c>
      <c r="F31" s="157"/>
      <c r="G31" s="157"/>
      <c r="H31" s="154"/>
    </row>
    <row r="32" spans="1:8" ht="26.25">
      <c r="A32" s="156">
        <v>13440</v>
      </c>
      <c r="B32" s="156" t="s">
        <v>1520</v>
      </c>
      <c r="C32" s="157">
        <v>50000</v>
      </c>
      <c r="D32" s="157">
        <f>25222.5</f>
        <v>25222.5</v>
      </c>
      <c r="E32" s="150">
        <f t="shared" si="3"/>
        <v>50.44499999999999</v>
      </c>
      <c r="F32" s="174">
        <v>30000</v>
      </c>
      <c r="G32" s="157"/>
      <c r="H32" s="154"/>
    </row>
    <row r="33" spans="1:8" ht="26.25">
      <c r="A33" s="156">
        <v>13450</v>
      </c>
      <c r="B33" s="156" t="s">
        <v>1521</v>
      </c>
      <c r="C33" s="157">
        <v>15000</v>
      </c>
      <c r="D33" s="157"/>
      <c r="E33" s="150">
        <f t="shared" si="3"/>
        <v>0</v>
      </c>
      <c r="F33" s="157">
        <v>5000</v>
      </c>
      <c r="G33" s="157"/>
      <c r="H33" s="154"/>
    </row>
    <row r="34" spans="1:8" ht="26.25">
      <c r="A34" s="156">
        <v>13460</v>
      </c>
      <c r="B34" s="156" t="s">
        <v>1522</v>
      </c>
      <c r="C34" s="157">
        <v>101000</v>
      </c>
      <c r="D34" s="157">
        <f>9095.76+11166.33+216</f>
        <v>20478.09</v>
      </c>
      <c r="E34" s="150">
        <f t="shared" si="3"/>
        <v>20.275336633663365</v>
      </c>
      <c r="F34" s="157">
        <v>100000</v>
      </c>
      <c r="G34" s="175">
        <v>11268.37</v>
      </c>
      <c r="H34" s="154">
        <f>G34/F34</f>
        <v>0.11268370000000001</v>
      </c>
    </row>
    <row r="35" spans="1:8" ht="26.25">
      <c r="A35" s="156">
        <v>13470</v>
      </c>
      <c r="B35" s="156" t="s">
        <v>1523</v>
      </c>
      <c r="C35" s="157"/>
      <c r="D35" s="157"/>
      <c r="E35" s="150"/>
      <c r="F35" s="157"/>
      <c r="G35" s="157"/>
      <c r="H35" s="154"/>
    </row>
    <row r="36" spans="1:8" ht="26.25">
      <c r="A36" s="156">
        <v>13480</v>
      </c>
      <c r="B36" s="156" t="s">
        <v>1524</v>
      </c>
      <c r="C36" s="157"/>
      <c r="D36" s="156"/>
      <c r="E36" s="150"/>
      <c r="F36" s="157">
        <v>0</v>
      </c>
      <c r="G36" s="171"/>
      <c r="H36" s="157">
        <v>0</v>
      </c>
    </row>
    <row r="37" spans="1:8" ht="26.25">
      <c r="A37" s="173"/>
      <c r="B37" s="337"/>
      <c r="C37" s="337"/>
      <c r="D37" s="337"/>
      <c r="E37" s="337"/>
      <c r="F37" s="337"/>
      <c r="G37" s="337"/>
      <c r="H37" s="173"/>
    </row>
    <row r="38" spans="2:7" ht="26.25">
      <c r="B38" s="340"/>
      <c r="C38" s="340"/>
      <c r="D38" s="340"/>
      <c r="E38" s="340"/>
      <c r="F38" s="340"/>
      <c r="G38" s="340"/>
    </row>
    <row r="39" spans="1:17" ht="51.75">
      <c r="A39" s="176">
        <v>1350</v>
      </c>
      <c r="B39" s="177" t="s">
        <v>1525</v>
      </c>
      <c r="C39" s="178">
        <f>C40+C41+C42+C43+C44+C45+C46+C47</f>
        <v>110000</v>
      </c>
      <c r="D39" s="178">
        <f>D42</f>
        <v>30890</v>
      </c>
      <c r="E39" s="179">
        <f>D39/C39</f>
        <v>0.2808181818181818</v>
      </c>
      <c r="F39" s="180">
        <f>F40+F42+F46+F47</f>
        <v>45000</v>
      </c>
      <c r="G39" s="153">
        <f>G40+G41+G42+G46</f>
        <v>32.6</v>
      </c>
      <c r="H39" s="180">
        <f>G39/F39*100</f>
        <v>0.07244444444444445</v>
      </c>
      <c r="Q39" s="155"/>
    </row>
    <row r="40" spans="1:8" ht="26.25">
      <c r="A40" s="181">
        <v>13501</v>
      </c>
      <c r="B40" s="182" t="s">
        <v>1526</v>
      </c>
      <c r="C40" s="183">
        <v>17000</v>
      </c>
      <c r="D40" s="183"/>
      <c r="E40" s="179"/>
      <c r="F40" s="184">
        <v>10000</v>
      </c>
      <c r="G40" s="171"/>
      <c r="H40" s="180">
        <f>G40/F40</f>
        <v>0</v>
      </c>
    </row>
    <row r="41" spans="1:8" ht="26.25">
      <c r="A41" s="181">
        <v>13502</v>
      </c>
      <c r="B41" s="182" t="s">
        <v>1527</v>
      </c>
      <c r="C41" s="183"/>
      <c r="D41" s="183"/>
      <c r="E41" s="179"/>
      <c r="F41" s="184"/>
      <c r="G41" s="171"/>
      <c r="H41" s="180">
        <v>0</v>
      </c>
    </row>
    <row r="42" spans="1:8" ht="26.25">
      <c r="A42" s="181">
        <v>13503</v>
      </c>
      <c r="B42" s="182" t="s">
        <v>1528</v>
      </c>
      <c r="C42" s="183">
        <v>36000</v>
      </c>
      <c r="D42" s="183">
        <v>30890</v>
      </c>
      <c r="E42" s="179">
        <f>D42/C42</f>
        <v>0.8580555555555556</v>
      </c>
      <c r="F42" s="184">
        <v>15000</v>
      </c>
      <c r="G42" s="171"/>
      <c r="H42" s="180">
        <f>G42/F42</f>
        <v>0</v>
      </c>
    </row>
    <row r="43" spans="1:8" ht="52.5">
      <c r="A43" s="181">
        <v>13504</v>
      </c>
      <c r="B43" s="182" t="s">
        <v>1529</v>
      </c>
      <c r="C43" s="183"/>
      <c r="D43" s="183"/>
      <c r="E43" s="179"/>
      <c r="F43" s="184"/>
      <c r="G43" s="171"/>
      <c r="H43" s="185">
        <v>0</v>
      </c>
    </row>
    <row r="44" spans="1:8" ht="26.25">
      <c r="A44" s="181">
        <v>13505</v>
      </c>
      <c r="B44" s="182" t="s">
        <v>1530</v>
      </c>
      <c r="C44" s="183"/>
      <c r="D44" s="183"/>
      <c r="E44" s="179"/>
      <c r="F44" s="184"/>
      <c r="G44" s="171"/>
      <c r="H44" s="185">
        <v>0</v>
      </c>
    </row>
    <row r="45" spans="1:8" ht="26.25">
      <c r="A45" s="181">
        <v>13508</v>
      </c>
      <c r="B45" s="182" t="s">
        <v>1531</v>
      </c>
      <c r="C45" s="183"/>
      <c r="D45" s="183"/>
      <c r="E45" s="179"/>
      <c r="F45" s="184"/>
      <c r="G45" s="171"/>
      <c r="H45" s="185">
        <v>0</v>
      </c>
    </row>
    <row r="46" spans="1:8" ht="26.25">
      <c r="A46" s="181">
        <v>13509</v>
      </c>
      <c r="B46" s="182" t="s">
        <v>1532</v>
      </c>
      <c r="C46" s="183">
        <v>47000</v>
      </c>
      <c r="D46" s="183"/>
      <c r="E46" s="179">
        <f>D46/C46</f>
        <v>0</v>
      </c>
      <c r="F46" s="184">
        <v>20000</v>
      </c>
      <c r="G46" s="160">
        <v>32.6</v>
      </c>
      <c r="H46" s="180">
        <f>G46/F46</f>
        <v>0.0016300000000000002</v>
      </c>
    </row>
    <row r="47" spans="1:8" ht="26.25">
      <c r="A47" s="181">
        <v>13510</v>
      </c>
      <c r="B47" s="182" t="s">
        <v>1533</v>
      </c>
      <c r="C47" s="183">
        <v>10000</v>
      </c>
      <c r="D47" s="183"/>
      <c r="E47" s="179">
        <f>D47/C47</f>
        <v>0</v>
      </c>
      <c r="F47" s="183"/>
      <c r="G47" s="171"/>
      <c r="H47" s="180">
        <v>0</v>
      </c>
    </row>
    <row r="48" spans="1:8" ht="26.25">
      <c r="A48" s="186"/>
      <c r="B48" s="342"/>
      <c r="C48" s="342"/>
      <c r="D48" s="342"/>
      <c r="E48" s="342"/>
      <c r="F48" s="342"/>
      <c r="G48" s="342"/>
      <c r="H48" s="187"/>
    </row>
    <row r="49" spans="2:7" ht="26.25">
      <c r="B49" s="335"/>
      <c r="C49" s="335"/>
      <c r="D49" s="335"/>
      <c r="E49" s="335"/>
      <c r="F49" s="335"/>
      <c r="G49" s="335"/>
    </row>
    <row r="50" spans="1:17" ht="51.75">
      <c r="A50" s="176">
        <v>1360</v>
      </c>
      <c r="B50" s="177" t="s">
        <v>1534</v>
      </c>
      <c r="C50" s="178">
        <f>C51+C52+C53</f>
        <v>149900</v>
      </c>
      <c r="D50" s="178">
        <f>D51+D53</f>
        <v>18274.97</v>
      </c>
      <c r="E50" s="179">
        <f>D50/C50</f>
        <v>0.12191440960640428</v>
      </c>
      <c r="F50" s="180">
        <f>F51+F52+F53</f>
        <v>48000</v>
      </c>
      <c r="G50" s="153">
        <f>G51+G52+G53</f>
        <v>8273.42</v>
      </c>
      <c r="H50" s="180">
        <f>G50/F50*100</f>
        <v>17.236291666666666</v>
      </c>
      <c r="Q50" s="155"/>
    </row>
    <row r="51" spans="1:8" ht="26.25">
      <c r="A51" s="181">
        <v>13610</v>
      </c>
      <c r="B51" s="182" t="s">
        <v>1535</v>
      </c>
      <c r="C51" s="183">
        <v>116900</v>
      </c>
      <c r="D51" s="183">
        <v>18144.97</v>
      </c>
      <c r="E51" s="179">
        <f>D51/C51</f>
        <v>0.15521787852865698</v>
      </c>
      <c r="F51" s="183">
        <v>45000</v>
      </c>
      <c r="G51" s="188">
        <v>6970.42</v>
      </c>
      <c r="H51" s="180">
        <f>G51/F51*100</f>
        <v>15.489822222222221</v>
      </c>
    </row>
    <row r="52" spans="1:8" ht="26.25">
      <c r="A52" s="181">
        <v>13640</v>
      </c>
      <c r="B52" s="182" t="s">
        <v>1536</v>
      </c>
      <c r="C52" s="183">
        <v>3000</v>
      </c>
      <c r="D52" s="183"/>
      <c r="E52" s="179">
        <f>D52/C52</f>
        <v>0</v>
      </c>
      <c r="F52" s="183">
        <v>0</v>
      </c>
      <c r="G52" s="189"/>
      <c r="H52" s="180">
        <v>0</v>
      </c>
    </row>
    <row r="53" spans="1:8" ht="26.25">
      <c r="A53" s="181">
        <v>13660</v>
      </c>
      <c r="B53" s="182" t="s">
        <v>1537</v>
      </c>
      <c r="C53" s="183">
        <v>30000</v>
      </c>
      <c r="D53" s="183">
        <v>130</v>
      </c>
      <c r="E53" s="179">
        <f>D53/C53</f>
        <v>0.004333333333333333</v>
      </c>
      <c r="F53" s="183">
        <v>3000</v>
      </c>
      <c r="G53" s="189">
        <v>1303</v>
      </c>
      <c r="H53" s="180">
        <f>G53/F53*100</f>
        <v>43.43333333333334</v>
      </c>
    </row>
    <row r="54" spans="1:8" ht="26.25">
      <c r="A54" s="343"/>
      <c r="B54" s="334"/>
      <c r="C54" s="334"/>
      <c r="D54" s="334"/>
      <c r="E54" s="334"/>
      <c r="F54" s="334"/>
      <c r="G54" s="334"/>
      <c r="H54" s="345"/>
    </row>
    <row r="55" spans="1:8" ht="26.25">
      <c r="A55" s="344"/>
      <c r="B55" s="342"/>
      <c r="C55" s="342"/>
      <c r="D55" s="342"/>
      <c r="E55" s="342"/>
      <c r="F55" s="342"/>
      <c r="G55" s="342"/>
      <c r="H55" s="346"/>
    </row>
    <row r="56" spans="1:8" ht="26.25">
      <c r="A56" s="343"/>
      <c r="B56" s="335"/>
      <c r="C56" s="335"/>
      <c r="D56" s="335"/>
      <c r="E56" s="335"/>
      <c r="F56" s="335"/>
      <c r="G56" s="335"/>
      <c r="H56" s="345"/>
    </row>
    <row r="57" spans="1:17" ht="51.75">
      <c r="A57" s="176">
        <v>1370</v>
      </c>
      <c r="B57" s="177" t="s">
        <v>1538</v>
      </c>
      <c r="C57" s="178">
        <f>C59+C60</f>
        <v>70000</v>
      </c>
      <c r="D57" s="178">
        <f>D60</f>
        <v>13872.76</v>
      </c>
      <c r="E57" s="179">
        <f>D57/C57</f>
        <v>0.19818228571428573</v>
      </c>
      <c r="F57" s="180">
        <f>F58+F59+F60</f>
        <v>70000</v>
      </c>
      <c r="G57" s="190">
        <f>G60</f>
        <v>16461.15</v>
      </c>
      <c r="H57" s="180">
        <f>G57/F57*100</f>
        <v>23.515928571428574</v>
      </c>
      <c r="Q57" s="155"/>
    </row>
    <row r="58" spans="1:8" ht="26.25">
      <c r="A58" s="181">
        <v>13720</v>
      </c>
      <c r="B58" s="182" t="s">
        <v>1539</v>
      </c>
      <c r="C58" s="183">
        <v>0</v>
      </c>
      <c r="D58" s="183"/>
      <c r="E58" s="179"/>
      <c r="F58" s="184"/>
      <c r="G58" s="185"/>
      <c r="H58" s="180"/>
    </row>
    <row r="59" spans="1:8" ht="26.25">
      <c r="A59" s="181">
        <v>13770</v>
      </c>
      <c r="B59" s="182" t="s">
        <v>1540</v>
      </c>
      <c r="C59" s="183">
        <v>10000</v>
      </c>
      <c r="D59" s="183"/>
      <c r="E59" s="179"/>
      <c r="F59" s="184">
        <v>10000</v>
      </c>
      <c r="G59" s="185"/>
      <c r="H59" s="180"/>
    </row>
    <row r="60" spans="1:8" ht="26.25">
      <c r="A60" s="181">
        <v>13780</v>
      </c>
      <c r="B60" s="182" t="s">
        <v>1541</v>
      </c>
      <c r="C60" s="183">
        <v>60000</v>
      </c>
      <c r="D60" s="183">
        <v>13872.76</v>
      </c>
      <c r="E60" s="179">
        <f>D60/C60</f>
        <v>0.23121266666666668</v>
      </c>
      <c r="F60" s="183">
        <v>60000</v>
      </c>
      <c r="G60" s="191">
        <v>16461.15</v>
      </c>
      <c r="H60" s="192">
        <f>G60/F60*100</f>
        <v>27.43525</v>
      </c>
    </row>
    <row r="61" spans="1:8" ht="26.25">
      <c r="A61" s="186"/>
      <c r="B61" s="334"/>
      <c r="C61" s="334"/>
      <c r="D61" s="334"/>
      <c r="E61" s="334"/>
      <c r="F61" s="334"/>
      <c r="G61" s="334"/>
      <c r="H61" s="187"/>
    </row>
    <row r="62" spans="2:7" ht="26.25">
      <c r="B62" s="335"/>
      <c r="C62" s="335"/>
      <c r="D62" s="335"/>
      <c r="E62" s="335"/>
      <c r="F62" s="335"/>
      <c r="G62" s="335"/>
    </row>
    <row r="63" spans="1:8" ht="26.25">
      <c r="A63" s="176">
        <v>1380</v>
      </c>
      <c r="B63" s="177" t="s">
        <v>1542</v>
      </c>
      <c r="C63" s="177"/>
      <c r="D63" s="193">
        <f>D64+D65</f>
        <v>17034.260000000002</v>
      </c>
      <c r="E63" s="194"/>
      <c r="F63" s="177"/>
      <c r="G63" s="195">
        <f>G64+G65</f>
        <v>10836.66</v>
      </c>
      <c r="H63" s="196" t="s">
        <v>1543</v>
      </c>
    </row>
    <row r="64" spans="1:8" ht="26.25">
      <c r="A64" s="181">
        <v>13810</v>
      </c>
      <c r="B64" s="182" t="s">
        <v>1544</v>
      </c>
      <c r="C64" s="182"/>
      <c r="D64" s="197">
        <v>1000</v>
      </c>
      <c r="E64" s="198"/>
      <c r="F64" s="182"/>
      <c r="G64" s="199">
        <v>1000</v>
      </c>
      <c r="H64" s="200"/>
    </row>
    <row r="65" spans="1:8" ht="26.25">
      <c r="A65" s="181">
        <v>13820</v>
      </c>
      <c r="B65" s="182" t="s">
        <v>1545</v>
      </c>
      <c r="C65" s="182"/>
      <c r="D65" s="197">
        <f>10641.44+4307.22+1085.6</f>
        <v>16034.26</v>
      </c>
      <c r="E65" s="198"/>
      <c r="F65" s="182"/>
      <c r="G65" s="199">
        <v>9836.66</v>
      </c>
      <c r="H65" s="200"/>
    </row>
    <row r="66" spans="1:8" ht="26.25">
      <c r="A66" s="181">
        <v>13821</v>
      </c>
      <c r="B66" s="182" t="s">
        <v>1546</v>
      </c>
      <c r="C66" s="201"/>
      <c r="D66" s="202"/>
      <c r="E66" s="201"/>
      <c r="F66" s="201"/>
      <c r="H66" s="203"/>
    </row>
    <row r="67" spans="1:8" ht="26.25">
      <c r="A67" s="181">
        <v>13830</v>
      </c>
      <c r="B67" s="182" t="s">
        <v>1547</v>
      </c>
      <c r="C67" s="182"/>
      <c r="D67" s="183"/>
      <c r="E67" s="182"/>
      <c r="F67" s="182"/>
      <c r="G67" s="171"/>
      <c r="H67" s="200"/>
    </row>
    <row r="68" spans="1:8" ht="26.25">
      <c r="A68" s="181">
        <v>13850</v>
      </c>
      <c r="B68" s="182" t="s">
        <v>1548</v>
      </c>
      <c r="C68" s="182"/>
      <c r="D68" s="183"/>
      <c r="E68" s="182"/>
      <c r="F68" s="182"/>
      <c r="G68" s="171"/>
      <c r="H68" s="200"/>
    </row>
    <row r="69" spans="2:7" ht="26.25">
      <c r="B69" s="334"/>
      <c r="C69" s="334"/>
      <c r="D69" s="334"/>
      <c r="E69" s="334"/>
      <c r="F69" s="334"/>
      <c r="G69" s="334"/>
    </row>
    <row r="70" spans="1:7" ht="26.25">
      <c r="A70" s="204"/>
      <c r="B70" s="335"/>
      <c r="C70" s="335"/>
      <c r="D70" s="335"/>
      <c r="E70" s="335"/>
      <c r="F70" s="335"/>
      <c r="G70" s="335"/>
    </row>
    <row r="71" spans="1:17" ht="51.75">
      <c r="A71" s="176">
        <v>1395</v>
      </c>
      <c r="B71" s="177" t="s">
        <v>1549</v>
      </c>
      <c r="C71" s="178">
        <f>C72+C73+C74+C75</f>
        <v>26700</v>
      </c>
      <c r="D71" s="178">
        <f>D72+D73</f>
        <v>1448.34</v>
      </c>
      <c r="E71" s="205">
        <f>D71/C71*100</f>
        <v>5.424494382022472</v>
      </c>
      <c r="F71" s="180">
        <f>F72+F73+F74</f>
        <v>26270</v>
      </c>
      <c r="G71" s="153">
        <f>G72+G73+G74</f>
        <v>543.19</v>
      </c>
      <c r="H71" s="180">
        <f>G71/F71*100</f>
        <v>2.067719832508565</v>
      </c>
      <c r="Q71" s="155"/>
    </row>
    <row r="72" spans="1:8" ht="26.25">
      <c r="A72" s="181">
        <v>13950</v>
      </c>
      <c r="B72" s="182" t="s">
        <v>1550</v>
      </c>
      <c r="C72" s="183">
        <v>3000</v>
      </c>
      <c r="D72" s="183">
        <f>150+20</f>
        <v>170</v>
      </c>
      <c r="E72" s="205">
        <f>D72/C72*100</f>
        <v>5.666666666666666</v>
      </c>
      <c r="F72" s="184">
        <v>2300</v>
      </c>
      <c r="G72" s="117">
        <v>10</v>
      </c>
      <c r="H72" s="180">
        <f>G72/F72*100</f>
        <v>0.43478260869565216</v>
      </c>
    </row>
    <row r="73" spans="1:8" ht="26.25">
      <c r="A73" s="181">
        <v>13951</v>
      </c>
      <c r="B73" s="182" t="s">
        <v>1551</v>
      </c>
      <c r="C73" s="183">
        <v>15000</v>
      </c>
      <c r="D73" s="183">
        <v>1278.34</v>
      </c>
      <c r="E73" s="205">
        <f>D73/C73*100</f>
        <v>8.522266666666665</v>
      </c>
      <c r="F73" s="206">
        <v>16000</v>
      </c>
      <c r="G73" s="117">
        <v>533.19</v>
      </c>
      <c r="H73" s="180">
        <f>G73/F73*100</f>
        <v>3.3324375</v>
      </c>
    </row>
    <row r="74" spans="1:8" ht="26.25">
      <c r="A74" s="181">
        <v>13953</v>
      </c>
      <c r="B74" s="182" t="s">
        <v>1552</v>
      </c>
      <c r="C74" s="183">
        <v>8700</v>
      </c>
      <c r="D74" s="183"/>
      <c r="E74" s="182"/>
      <c r="F74" s="184">
        <v>7970</v>
      </c>
      <c r="G74" s="207"/>
      <c r="H74" s="200"/>
    </row>
    <row r="75" spans="1:8" ht="26.25">
      <c r="A75" s="181">
        <v>13918</v>
      </c>
      <c r="B75" s="161" t="s">
        <v>1553</v>
      </c>
      <c r="C75" s="208"/>
      <c r="D75" s="209"/>
      <c r="E75" s="210"/>
      <c r="F75" s="184"/>
      <c r="G75" s="172"/>
      <c r="H75" s="200"/>
    </row>
    <row r="76" spans="2:7" ht="26.25">
      <c r="B76" s="211"/>
      <c r="C76" s="211"/>
      <c r="D76" s="211"/>
      <c r="E76" s="211"/>
      <c r="F76" s="211"/>
      <c r="G76" s="212"/>
    </row>
    <row r="77" spans="1:17" ht="26.25">
      <c r="A77" s="176">
        <v>1400</v>
      </c>
      <c r="B77" s="177" t="s">
        <v>1554</v>
      </c>
      <c r="C77" s="178">
        <f>C78+C79+C80+C81</f>
        <v>301170</v>
      </c>
      <c r="D77" s="178">
        <f>D78+D79+D80+D81</f>
        <v>110094.75</v>
      </c>
      <c r="E77" s="179">
        <f>D77/C77</f>
        <v>0.3655568283693595</v>
      </c>
      <c r="F77" s="180">
        <f>F78+F79+F80+F81</f>
        <v>259200</v>
      </c>
      <c r="G77" s="153">
        <f>G78+G79+G80+G81</f>
        <v>97180.29000000001</v>
      </c>
      <c r="H77" s="192">
        <f>G77/F77*100</f>
        <v>37.49239583333333</v>
      </c>
      <c r="Q77" s="155"/>
    </row>
    <row r="78" spans="1:8" ht="26.25">
      <c r="A78" s="181">
        <v>14010</v>
      </c>
      <c r="B78" s="182" t="s">
        <v>1555</v>
      </c>
      <c r="C78" s="114">
        <v>24400</v>
      </c>
      <c r="D78" s="183">
        <v>2580.55</v>
      </c>
      <c r="E78" s="179">
        <f>D78/C81</f>
        <v>0.25805500000000003</v>
      </c>
      <c r="F78" s="184">
        <v>23700</v>
      </c>
      <c r="G78" s="213">
        <v>8388.69</v>
      </c>
      <c r="H78" s="192">
        <f aca="true" t="shared" si="4" ref="H78:H85">G78/F78*100</f>
        <v>35.39531645569621</v>
      </c>
    </row>
    <row r="79" spans="1:8" ht="26.25">
      <c r="A79" s="181">
        <v>14020</v>
      </c>
      <c r="B79" s="182" t="s">
        <v>1556</v>
      </c>
      <c r="C79" s="183">
        <v>207000</v>
      </c>
      <c r="D79" s="183">
        <v>97170</v>
      </c>
      <c r="E79" s="179">
        <f aca="true" t="shared" si="5" ref="E79:E90">D79/C79</f>
        <v>0.46942028985507245</v>
      </c>
      <c r="F79" s="184">
        <v>195000</v>
      </c>
      <c r="G79" s="213">
        <v>74510</v>
      </c>
      <c r="H79" s="192">
        <f t="shared" si="4"/>
        <v>38.21025641025641</v>
      </c>
    </row>
    <row r="80" spans="1:8" ht="26.25">
      <c r="A80" s="181">
        <v>14040</v>
      </c>
      <c r="B80" s="182" t="s">
        <v>1557</v>
      </c>
      <c r="C80" s="183">
        <v>59770</v>
      </c>
      <c r="D80" s="183">
        <v>9211.4</v>
      </c>
      <c r="E80" s="179">
        <f t="shared" si="5"/>
        <v>0.15411410406558473</v>
      </c>
      <c r="F80" s="184">
        <v>35000</v>
      </c>
      <c r="G80" s="213">
        <v>13326.6</v>
      </c>
      <c r="H80" s="192">
        <f t="shared" si="4"/>
        <v>38.076</v>
      </c>
    </row>
    <row r="81" spans="1:8" ht="26.25">
      <c r="A81" s="181">
        <v>14050</v>
      </c>
      <c r="B81" s="182" t="s">
        <v>1558</v>
      </c>
      <c r="C81" s="183">
        <v>10000</v>
      </c>
      <c r="D81" s="183">
        <v>1132.8</v>
      </c>
      <c r="E81" s="179">
        <f t="shared" si="5"/>
        <v>0.11327999999999999</v>
      </c>
      <c r="F81" s="184">
        <v>5500</v>
      </c>
      <c r="G81" s="213">
        <v>955</v>
      </c>
      <c r="H81" s="192">
        <f t="shared" si="4"/>
        <v>17.363636363636363</v>
      </c>
    </row>
    <row r="82" spans="3:17" ht="26.25">
      <c r="C82" s="114"/>
      <c r="D82" s="114"/>
      <c r="E82" s="179"/>
      <c r="H82" s="192"/>
      <c r="Q82" s="155"/>
    </row>
    <row r="83" spans="1:17" ht="26.25">
      <c r="A83" s="176">
        <v>14100</v>
      </c>
      <c r="B83" s="177" t="s">
        <v>1559</v>
      </c>
      <c r="C83" s="178">
        <f>C84+C85</f>
        <v>34920</v>
      </c>
      <c r="D83" s="178">
        <f>D84+D85</f>
        <v>4979.52</v>
      </c>
      <c r="E83" s="179">
        <f t="shared" si="5"/>
        <v>0.14259793814432992</v>
      </c>
      <c r="F83" s="180">
        <f>F85+F84</f>
        <v>22920</v>
      </c>
      <c r="G83" s="153">
        <f>G84+G85</f>
        <v>8705.52</v>
      </c>
      <c r="H83" s="192">
        <f t="shared" si="4"/>
        <v>37.98219895287958</v>
      </c>
      <c r="Q83" s="155"/>
    </row>
    <row r="84" spans="1:17" ht="26.25">
      <c r="A84" s="214">
        <v>14110</v>
      </c>
      <c r="B84" s="182" t="s">
        <v>1560</v>
      </c>
      <c r="C84" s="183">
        <v>10920</v>
      </c>
      <c r="D84" s="183"/>
      <c r="E84" s="179">
        <f t="shared" si="5"/>
        <v>0</v>
      </c>
      <c r="F84" s="185">
        <v>10920</v>
      </c>
      <c r="G84" s="215">
        <v>2730</v>
      </c>
      <c r="H84" s="192">
        <f t="shared" si="4"/>
        <v>25</v>
      </c>
      <c r="Q84" s="155"/>
    </row>
    <row r="85" spans="1:17" ht="26.25">
      <c r="A85" s="214">
        <v>14140</v>
      </c>
      <c r="B85" s="182" t="s">
        <v>1561</v>
      </c>
      <c r="C85" s="183">
        <v>24000</v>
      </c>
      <c r="D85" s="183">
        <v>4979.52</v>
      </c>
      <c r="E85" s="179">
        <f t="shared" si="5"/>
        <v>0.20748000000000003</v>
      </c>
      <c r="F85" s="185">
        <v>12000</v>
      </c>
      <c r="G85" s="216">
        <v>5975.52</v>
      </c>
      <c r="H85" s="192">
        <f t="shared" si="4"/>
        <v>49.796</v>
      </c>
      <c r="Q85" s="155"/>
    </row>
    <row r="86" spans="1:17" ht="26.25">
      <c r="A86" s="214">
        <v>14410</v>
      </c>
      <c r="B86" s="182" t="s">
        <v>1562</v>
      </c>
      <c r="C86" s="183"/>
      <c r="D86" s="183"/>
      <c r="E86" s="179"/>
      <c r="F86" s="217"/>
      <c r="G86" s="218"/>
      <c r="H86" s="219"/>
      <c r="Q86" s="155"/>
    </row>
    <row r="87" spans="1:17" ht="26.25">
      <c r="A87" s="176">
        <v>1420</v>
      </c>
      <c r="B87" s="177" t="s">
        <v>1563</v>
      </c>
      <c r="C87" s="178">
        <f>C88+C89+C90</f>
        <v>22000</v>
      </c>
      <c r="D87" s="178">
        <f>D88</f>
        <v>1579.6</v>
      </c>
      <c r="E87" s="179">
        <f t="shared" si="5"/>
        <v>0.0718</v>
      </c>
      <c r="F87" s="180">
        <f>F88+F89+F90</f>
        <v>10000</v>
      </c>
      <c r="G87" s="167">
        <f>G88+G90</f>
        <v>4271.02</v>
      </c>
      <c r="H87" s="219">
        <f>G87/F87*100</f>
        <v>42.7102</v>
      </c>
      <c r="Q87" s="155"/>
    </row>
    <row r="88" spans="1:8" ht="26.25">
      <c r="A88" s="181">
        <v>14210</v>
      </c>
      <c r="B88" s="182" t="s">
        <v>1564</v>
      </c>
      <c r="C88" s="183">
        <v>15000</v>
      </c>
      <c r="D88" s="183">
        <v>1579.6</v>
      </c>
      <c r="E88" s="179">
        <f t="shared" si="5"/>
        <v>0.10530666666666666</v>
      </c>
      <c r="F88" s="184">
        <v>10000</v>
      </c>
      <c r="G88" s="159">
        <v>4271.02</v>
      </c>
      <c r="H88" s="219">
        <f>G88/F88*100</f>
        <v>42.7102</v>
      </c>
    </row>
    <row r="89" spans="1:8" ht="26.25">
      <c r="A89" s="181">
        <v>14220</v>
      </c>
      <c r="B89" s="182" t="s">
        <v>1565</v>
      </c>
      <c r="C89" s="183">
        <v>2000</v>
      </c>
      <c r="D89" s="182"/>
      <c r="E89" s="179">
        <f t="shared" si="5"/>
        <v>0</v>
      </c>
      <c r="F89" s="184"/>
      <c r="G89" s="172"/>
      <c r="H89" s="220">
        <v>0</v>
      </c>
    </row>
    <row r="90" spans="1:8" ht="26.25">
      <c r="A90" s="181">
        <v>14230</v>
      </c>
      <c r="B90" s="182" t="s">
        <v>1566</v>
      </c>
      <c r="C90" s="183">
        <v>5000</v>
      </c>
      <c r="D90" s="182"/>
      <c r="E90" s="179">
        <f t="shared" si="5"/>
        <v>0</v>
      </c>
      <c r="F90" s="184"/>
      <c r="G90" s="221"/>
      <c r="H90" s="220">
        <v>0</v>
      </c>
    </row>
    <row r="91" spans="1:8" ht="26.25">
      <c r="A91" s="186"/>
      <c r="B91" s="334"/>
      <c r="C91" s="334"/>
      <c r="D91" s="334"/>
      <c r="E91" s="334"/>
      <c r="F91" s="334"/>
      <c r="G91" s="334"/>
      <c r="H91" s="222"/>
    </row>
    <row r="92" spans="2:7" ht="26.25">
      <c r="B92" s="335"/>
      <c r="C92" s="335"/>
      <c r="D92" s="335"/>
      <c r="E92" s="335"/>
      <c r="F92" s="335"/>
      <c r="G92" s="335"/>
    </row>
    <row r="93" spans="1:17" ht="26.25">
      <c r="A93" s="176">
        <v>1430</v>
      </c>
      <c r="B93" s="177" t="s">
        <v>1567</v>
      </c>
      <c r="C93" s="178">
        <f>C94+C95</f>
        <v>162500</v>
      </c>
      <c r="D93" s="178">
        <f>D94+D95</f>
        <v>44738.06</v>
      </c>
      <c r="E93" s="179">
        <f>D93/C93</f>
        <v>0.27531113846153843</v>
      </c>
      <c r="F93" s="180">
        <f>F94+F95</f>
        <v>101000</v>
      </c>
      <c r="G93" s="180">
        <f>G94+G95</f>
        <v>28832.51</v>
      </c>
      <c r="H93" s="190">
        <f>G93/F93*100</f>
        <v>28.547039603960396</v>
      </c>
      <c r="Q93" s="155"/>
    </row>
    <row r="94" spans="1:8" ht="26.25">
      <c r="A94" s="181">
        <v>14310</v>
      </c>
      <c r="B94" s="182" t="s">
        <v>1568</v>
      </c>
      <c r="C94" s="197">
        <v>157500</v>
      </c>
      <c r="D94" s="197">
        <f>39636.1+1501.6+1420.3</f>
        <v>42558</v>
      </c>
      <c r="E94" s="179">
        <f aca="true" t="shared" si="6" ref="E94:E99">D94/C94</f>
        <v>0.2702095238095238</v>
      </c>
      <c r="F94" s="184">
        <v>100000</v>
      </c>
      <c r="G94" s="191">
        <v>28832.51</v>
      </c>
      <c r="H94" s="190">
        <f>G94/F94*100</f>
        <v>28.83251</v>
      </c>
    </row>
    <row r="95" spans="1:8" ht="26.25">
      <c r="A95" s="181">
        <v>14320</v>
      </c>
      <c r="B95" s="182" t="s">
        <v>1569</v>
      </c>
      <c r="C95" s="197">
        <v>5000</v>
      </c>
      <c r="D95" s="197">
        <f>666.9+1513.16</f>
        <v>2180.06</v>
      </c>
      <c r="E95" s="179">
        <f t="shared" si="6"/>
        <v>0.436012</v>
      </c>
      <c r="F95" s="184">
        <v>1000</v>
      </c>
      <c r="G95" s="223"/>
      <c r="H95" s="190"/>
    </row>
    <row r="96" spans="1:8" ht="26.25">
      <c r="A96" s="171"/>
      <c r="B96" s="171"/>
      <c r="C96" s="172"/>
      <c r="D96" s="172"/>
      <c r="E96" s="179"/>
      <c r="F96" s="171"/>
      <c r="G96" s="207"/>
      <c r="H96" s="190"/>
    </row>
    <row r="97" spans="1:8" ht="26.25">
      <c r="A97" s="171">
        <v>14510</v>
      </c>
      <c r="B97" s="171" t="s">
        <v>1570</v>
      </c>
      <c r="C97" s="153">
        <f>C98</f>
        <v>1200</v>
      </c>
      <c r="D97" s="153">
        <f>D98</f>
        <v>0</v>
      </c>
      <c r="E97" s="179">
        <f t="shared" si="6"/>
        <v>0</v>
      </c>
      <c r="F97" s="153">
        <f>F98</f>
        <v>1200</v>
      </c>
      <c r="G97" s="167">
        <f>G98</f>
        <v>270</v>
      </c>
      <c r="H97" s="190">
        <f>G97/F97*100</f>
        <v>22.5</v>
      </c>
    </row>
    <row r="98" spans="1:17" ht="26.25">
      <c r="A98" s="171">
        <v>14510</v>
      </c>
      <c r="B98" s="171" t="s">
        <v>1570</v>
      </c>
      <c r="C98" s="172">
        <v>1200</v>
      </c>
      <c r="D98" s="172"/>
      <c r="E98" s="179">
        <f t="shared" si="6"/>
        <v>0</v>
      </c>
      <c r="F98" s="172">
        <v>1200</v>
      </c>
      <c r="G98" s="122">
        <v>270</v>
      </c>
      <c r="H98" s="190">
        <f>G98/F98*100</f>
        <v>22.5</v>
      </c>
      <c r="I98" s="155"/>
      <c r="Q98" s="155">
        <f>SUM(Q5:Q97)</f>
        <v>0</v>
      </c>
    </row>
    <row r="99" spans="3:8" ht="26.25">
      <c r="C99" s="224">
        <f>C5+C13+C21+C28+C39+C50+C57+C71+C77+C83+C87+C93+C97</f>
        <v>2058000</v>
      </c>
      <c r="D99" s="225">
        <f>D5+D13+D21+D28+D39+D50+D57+D63+D71+D77+D83+D87+D93</f>
        <v>628980.01</v>
      </c>
      <c r="E99" s="226">
        <f t="shared" si="6"/>
        <v>0.3056268270165209</v>
      </c>
      <c r="F99" s="227">
        <f>F5+F13+F21+F28+F39+F50+F57+F71+F77+F83+F87+F93+F97</f>
        <v>1357000</v>
      </c>
      <c r="G99" s="153">
        <f>G5+G13+G21+G28+G39+G50+G57+G63+G71+G77+G83+G87+G93+G97</f>
        <v>458911.94000000006</v>
      </c>
      <c r="H99" s="190">
        <f>G99/F99*100</f>
        <v>33.818123802505525</v>
      </c>
    </row>
    <row r="101" spans="4:8" ht="26.25">
      <c r="D101" s="155"/>
      <c r="F101" s="228"/>
      <c r="G101" s="229"/>
      <c r="H101" s="155"/>
    </row>
    <row r="102" spans="3:7" ht="26.25">
      <c r="C102" s="229"/>
      <c r="D102" s="155"/>
      <c r="F102" s="228">
        <f>E102-D102</f>
        <v>0</v>
      </c>
      <c r="G102" s="229"/>
    </row>
    <row r="103" spans="3:7" ht="26.25">
      <c r="C103" s="155"/>
      <c r="D103" s="228"/>
      <c r="E103" s="228"/>
      <c r="G103" s="230"/>
    </row>
    <row r="104" spans="4:7" ht="26.25">
      <c r="D104" s="155"/>
      <c r="G104" s="108"/>
    </row>
    <row r="105" ht="26.25">
      <c r="D105" s="155"/>
    </row>
    <row r="106" ht="26.25">
      <c r="E106" s="155"/>
    </row>
    <row r="107" spans="4:8" ht="26.25">
      <c r="D107" s="228"/>
      <c r="H107" s="155"/>
    </row>
  </sheetData>
  <sheetProtection/>
  <mergeCells count="10">
    <mergeCell ref="B61:G62"/>
    <mergeCell ref="B69:G70"/>
    <mergeCell ref="B91:G92"/>
    <mergeCell ref="A11:H12"/>
    <mergeCell ref="B26:G27"/>
    <mergeCell ref="B37:G38"/>
    <mergeCell ref="B48:G49"/>
    <mergeCell ref="A54:A56"/>
    <mergeCell ref="B54:G56"/>
    <mergeCell ref="H54:H56"/>
  </mergeCells>
  <printOptions/>
  <pageMargins left="0.7" right="0.7" top="0.75" bottom="0.75" header="0.3" footer="0.3"/>
  <pageSetup horizontalDpi="600" verticalDpi="600" orientation="landscape" scale="39" r:id="rId1"/>
  <colBreaks count="1" manualBreakCount="1">
    <brk id="8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3">
      <selection activeCell="B11" sqref="B11:D11"/>
    </sheetView>
  </sheetViews>
  <sheetFormatPr defaultColWidth="35.57421875" defaultRowHeight="12.75"/>
  <cols>
    <col min="1" max="1" width="35.57421875" style="231" customWidth="1"/>
    <col min="2" max="5" width="35.57421875" style="232" customWidth="1"/>
    <col min="6" max="9" width="35.57421875" style="231" customWidth="1"/>
    <col min="10" max="16384" width="35.57421875" style="232" customWidth="1"/>
  </cols>
  <sheetData>
    <row r="1" spans="2:4" ht="20.25">
      <c r="B1" s="373"/>
      <c r="C1" s="373"/>
      <c r="D1" s="373"/>
    </row>
    <row r="2" spans="1:8" ht="20.25">
      <c r="A2" s="233" t="s">
        <v>1571</v>
      </c>
      <c r="B2" s="374" t="s">
        <v>1572</v>
      </c>
      <c r="C2" s="374"/>
      <c r="D2" s="374"/>
      <c r="E2" s="374"/>
      <c r="F2" s="374"/>
      <c r="G2" s="374"/>
      <c r="H2" s="234"/>
    </row>
    <row r="3" spans="2:5" ht="21" thickBot="1">
      <c r="B3" s="375"/>
      <c r="C3" s="375"/>
      <c r="D3" s="375"/>
      <c r="E3" s="235"/>
    </row>
    <row r="4" spans="1:10" ht="21" thickBot="1">
      <c r="A4" s="236"/>
      <c r="B4" s="376"/>
      <c r="C4" s="376"/>
      <c r="D4" s="377"/>
      <c r="E4" s="237"/>
      <c r="F4" s="378" t="s">
        <v>1573</v>
      </c>
      <c r="G4" s="379"/>
      <c r="H4" s="238"/>
      <c r="I4" s="239" t="s">
        <v>1574</v>
      </c>
      <c r="J4" s="238"/>
    </row>
    <row r="5" spans="1:10" ht="29.25" customHeight="1">
      <c r="A5" s="380">
        <v>30000</v>
      </c>
      <c r="B5" s="382" t="s">
        <v>1575</v>
      </c>
      <c r="C5" s="383"/>
      <c r="D5" s="384"/>
      <c r="E5" s="356" t="s">
        <v>1484</v>
      </c>
      <c r="F5" s="356" t="s">
        <v>1576</v>
      </c>
      <c r="G5" s="356" t="s">
        <v>1577</v>
      </c>
      <c r="H5" s="356" t="s">
        <v>1482</v>
      </c>
      <c r="I5" s="356" t="s">
        <v>1576</v>
      </c>
      <c r="J5" s="240" t="s">
        <v>1496</v>
      </c>
    </row>
    <row r="6" spans="1:10" ht="24" thickBot="1">
      <c r="A6" s="381"/>
      <c r="B6" s="358" t="s">
        <v>1578</v>
      </c>
      <c r="C6" s="359"/>
      <c r="D6" s="360"/>
      <c r="E6" s="357"/>
      <c r="F6" s="357"/>
      <c r="G6" s="357"/>
      <c r="H6" s="357"/>
      <c r="I6" s="357"/>
      <c r="J6" s="240"/>
    </row>
    <row r="7" spans="1:10" ht="27.75" customHeight="1" thickBot="1">
      <c r="A7" s="241"/>
      <c r="B7" s="361" t="s">
        <v>1579</v>
      </c>
      <c r="C7" s="361"/>
      <c r="D7" s="362"/>
      <c r="E7" s="242">
        <f>E9</f>
        <v>1053000</v>
      </c>
      <c r="F7" s="243">
        <f>F9</f>
        <v>157091.93</v>
      </c>
      <c r="G7" s="244">
        <f>F7/E7*100</f>
        <v>14.918511870845203</v>
      </c>
      <c r="H7" s="243">
        <f>H9</f>
        <v>230000</v>
      </c>
      <c r="I7" s="243">
        <f>I14</f>
        <v>1210</v>
      </c>
      <c r="J7" s="245">
        <f>J9</f>
        <v>0.5260869565217392</v>
      </c>
    </row>
    <row r="8" spans="1:10" ht="24" thickBot="1">
      <c r="A8" s="246"/>
      <c r="B8" s="363"/>
      <c r="C8" s="363"/>
      <c r="D8" s="363"/>
      <c r="E8" s="247"/>
      <c r="F8" s="246"/>
      <c r="G8" s="248"/>
      <c r="H8" s="246"/>
      <c r="I8" s="246"/>
      <c r="J8" s="248"/>
    </row>
    <row r="9" spans="1:10" ht="20.25">
      <c r="A9" s="364" t="s">
        <v>1580</v>
      </c>
      <c r="B9" s="366" t="s">
        <v>1581</v>
      </c>
      <c r="C9" s="367"/>
      <c r="D9" s="367"/>
      <c r="E9" s="370">
        <f>E11+E12+E13+E14+E15+E16+E17</f>
        <v>1053000</v>
      </c>
      <c r="F9" s="350">
        <f>F14+F15</f>
        <v>157091.93</v>
      </c>
      <c r="G9" s="371">
        <f>F9/E9*100</f>
        <v>14.918511870845203</v>
      </c>
      <c r="H9" s="350">
        <f>H15+H14+H11</f>
        <v>230000</v>
      </c>
      <c r="I9" s="350">
        <f>I14</f>
        <v>1210</v>
      </c>
      <c r="J9" s="351">
        <f>I9/H9*100</f>
        <v>0.5260869565217392</v>
      </c>
    </row>
    <row r="10" spans="1:13" ht="72.75" customHeight="1" thickBot="1">
      <c r="A10" s="365"/>
      <c r="B10" s="368"/>
      <c r="C10" s="369"/>
      <c r="D10" s="369"/>
      <c r="E10" s="370"/>
      <c r="F10" s="350"/>
      <c r="G10" s="372"/>
      <c r="H10" s="350"/>
      <c r="I10" s="350"/>
      <c r="J10" s="352"/>
      <c r="M10" s="249"/>
    </row>
    <row r="11" spans="1:10" ht="72.75" customHeight="1" thickBot="1">
      <c r="A11" s="250">
        <v>19251</v>
      </c>
      <c r="B11" s="353" t="s">
        <v>1582</v>
      </c>
      <c r="C11" s="354"/>
      <c r="D11" s="355"/>
      <c r="E11" s="251">
        <v>53000</v>
      </c>
      <c r="F11" s="251"/>
      <c r="G11" s="245"/>
      <c r="H11" s="251">
        <v>53000</v>
      </c>
      <c r="I11" s="251"/>
      <c r="J11" s="245"/>
    </row>
    <row r="12" spans="1:10" ht="72.75" customHeight="1" thickBot="1">
      <c r="A12" s="252">
        <v>13431</v>
      </c>
      <c r="B12" s="353" t="s">
        <v>1583</v>
      </c>
      <c r="C12" s="354"/>
      <c r="D12" s="355"/>
      <c r="E12" s="253">
        <v>50000</v>
      </c>
      <c r="F12" s="254"/>
      <c r="G12" s="245"/>
      <c r="H12" s="253"/>
      <c r="I12" s="255"/>
      <c r="J12" s="245"/>
    </row>
    <row r="13" spans="1:10" ht="72.75" customHeight="1" thickBot="1">
      <c r="A13" s="256">
        <v>18134</v>
      </c>
      <c r="B13" s="353" t="s">
        <v>1584</v>
      </c>
      <c r="C13" s="354"/>
      <c r="D13" s="355"/>
      <c r="E13" s="253">
        <v>245137</v>
      </c>
      <c r="F13" s="253"/>
      <c r="G13" s="245"/>
      <c r="H13" s="253"/>
      <c r="I13" s="207"/>
      <c r="J13" s="245"/>
    </row>
    <row r="14" spans="1:10" ht="72.75" customHeight="1">
      <c r="A14" s="257">
        <v>14311</v>
      </c>
      <c r="B14" s="347" t="s">
        <v>1585</v>
      </c>
      <c r="C14" s="348"/>
      <c r="D14" s="349"/>
      <c r="E14" s="253">
        <v>50000</v>
      </c>
      <c r="F14" s="253">
        <f>2234.93-6</f>
        <v>2228.93</v>
      </c>
      <c r="G14" s="245">
        <f>F14/E14*100</f>
        <v>4.457859999999999</v>
      </c>
      <c r="H14" s="253">
        <v>22000</v>
      </c>
      <c r="I14" s="258">
        <v>1210</v>
      </c>
      <c r="J14" s="245">
        <f>I14/H14*100</f>
        <v>5.5</v>
      </c>
    </row>
    <row r="15" spans="1:10" ht="72.75" customHeight="1" thickBot="1">
      <c r="A15" s="255">
        <v>14219</v>
      </c>
      <c r="B15" s="259" t="s">
        <v>1586</v>
      </c>
      <c r="C15" s="207"/>
      <c r="D15" s="207"/>
      <c r="E15" s="260">
        <v>154863</v>
      </c>
      <c r="F15" s="258">
        <v>154863</v>
      </c>
      <c r="G15" s="261">
        <f>F15/E15*100</f>
        <v>100</v>
      </c>
      <c r="H15" s="253">
        <v>155000</v>
      </c>
      <c r="I15" s="253"/>
      <c r="J15" s="245"/>
    </row>
    <row r="16" spans="1:10" ht="72.75" customHeight="1" thickBot="1">
      <c r="A16" s="262">
        <v>18396</v>
      </c>
      <c r="B16" s="263" t="s">
        <v>1587</v>
      </c>
      <c r="C16" s="264"/>
      <c r="D16" s="265"/>
      <c r="E16" s="258">
        <v>450000</v>
      </c>
      <c r="F16" s="255"/>
      <c r="G16" s="255"/>
      <c r="H16" s="258"/>
      <c r="I16" s="255"/>
      <c r="J16" s="207"/>
    </row>
    <row r="17" spans="1:10" ht="72.75" customHeight="1" thickBot="1">
      <c r="A17" s="262">
        <v>18127</v>
      </c>
      <c r="B17" s="266" t="s">
        <v>1588</v>
      </c>
      <c r="C17" s="267"/>
      <c r="D17" s="268"/>
      <c r="E17" s="258">
        <v>50000</v>
      </c>
      <c r="F17" s="255"/>
      <c r="G17" s="255"/>
      <c r="H17" s="258"/>
      <c r="I17" s="255"/>
      <c r="J17" s="207"/>
    </row>
    <row r="19" ht="20.25">
      <c r="L19" s="269"/>
    </row>
    <row r="21" ht="20.25">
      <c r="G21" s="270"/>
    </row>
  </sheetData>
  <sheetProtection/>
  <mergeCells count="27">
    <mergeCell ref="B1:D1"/>
    <mergeCell ref="B2:G2"/>
    <mergeCell ref="B3:D3"/>
    <mergeCell ref="B4:D4"/>
    <mergeCell ref="F4:G4"/>
    <mergeCell ref="A5:A6"/>
    <mergeCell ref="B5:D5"/>
    <mergeCell ref="E5:E6"/>
    <mergeCell ref="F5:F6"/>
    <mergeCell ref="G5:G6"/>
    <mergeCell ref="H5:H6"/>
    <mergeCell ref="I5:I6"/>
    <mergeCell ref="B6:D6"/>
    <mergeCell ref="B7:D7"/>
    <mergeCell ref="B8:D8"/>
    <mergeCell ref="A9:A10"/>
    <mergeCell ref="B9:D10"/>
    <mergeCell ref="E9:E10"/>
    <mergeCell ref="F9:F10"/>
    <mergeCell ref="G9:G10"/>
    <mergeCell ref="B14:D14"/>
    <mergeCell ref="H9:H10"/>
    <mergeCell ref="I9:I10"/>
    <mergeCell ref="J9:J10"/>
    <mergeCell ref="B11:D11"/>
    <mergeCell ref="B12:D12"/>
    <mergeCell ref="B13:D13"/>
  </mergeCells>
  <printOptions/>
  <pageMargins left="0.7" right="0.7" top="0.75" bottom="0.75" header="0.3" footer="0.3"/>
  <pageSetup horizontalDpi="600" verticalDpi="600" orientation="landscape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8" width="23.00390625" style="272" customWidth="1"/>
    <col min="9" max="16384" width="9.140625" style="272" customWidth="1"/>
  </cols>
  <sheetData>
    <row r="1" spans="1:6" ht="16.5" thickBot="1">
      <c r="A1" s="271" t="s">
        <v>1589</v>
      </c>
      <c r="B1" s="388" t="s">
        <v>1590</v>
      </c>
      <c r="C1" s="388"/>
      <c r="D1" s="388"/>
      <c r="E1" s="388"/>
      <c r="F1" s="388"/>
    </row>
    <row r="2" spans="1:8" ht="16.5" thickBot="1">
      <c r="A2" s="273"/>
      <c r="B2" s="274"/>
      <c r="C2" s="275"/>
      <c r="D2" s="276" t="s">
        <v>1573</v>
      </c>
      <c r="E2" s="277"/>
      <c r="F2" s="275"/>
      <c r="G2" s="276" t="s">
        <v>1574</v>
      </c>
      <c r="H2" s="277"/>
    </row>
    <row r="3" spans="1:8" ht="31.5">
      <c r="A3" s="389">
        <v>21000</v>
      </c>
      <c r="B3" s="278" t="s">
        <v>1591</v>
      </c>
      <c r="C3" s="385" t="s">
        <v>1592</v>
      </c>
      <c r="D3" s="385" t="s">
        <v>1593</v>
      </c>
      <c r="E3" s="385" t="s">
        <v>1594</v>
      </c>
      <c r="F3" s="385" t="s">
        <v>1482</v>
      </c>
      <c r="G3" s="385" t="s">
        <v>1593</v>
      </c>
      <c r="H3" s="385" t="s">
        <v>1594</v>
      </c>
    </row>
    <row r="4" spans="1:8" ht="32.25" thickBot="1">
      <c r="A4" s="390"/>
      <c r="B4" s="278" t="s">
        <v>1578</v>
      </c>
      <c r="C4" s="386"/>
      <c r="D4" s="386"/>
      <c r="E4" s="387"/>
      <c r="F4" s="386"/>
      <c r="G4" s="386"/>
      <c r="H4" s="387"/>
    </row>
    <row r="5" spans="1:8" ht="53.25" customHeight="1" thickBot="1">
      <c r="A5" s="273"/>
      <c r="B5" s="279" t="s">
        <v>1595</v>
      </c>
      <c r="C5" s="280">
        <f>C8</f>
        <v>70000</v>
      </c>
      <c r="D5" s="280">
        <f>D8</f>
        <v>0</v>
      </c>
      <c r="E5" s="281">
        <f>D5/C5</f>
        <v>0</v>
      </c>
      <c r="F5" s="280">
        <f>F7</f>
        <v>70000</v>
      </c>
      <c r="G5" s="280">
        <f>G7</f>
        <v>9780.44</v>
      </c>
      <c r="H5" s="281"/>
    </row>
    <row r="6" ht="16.5" thickBot="1">
      <c r="B6" s="282"/>
    </row>
    <row r="7" spans="1:8" ht="36.75" customHeight="1" thickBot="1">
      <c r="A7" s="283">
        <v>2100</v>
      </c>
      <c r="B7" s="284" t="s">
        <v>1596</v>
      </c>
      <c r="C7" s="285">
        <f>C8</f>
        <v>70000</v>
      </c>
      <c r="D7" s="285">
        <f>D8</f>
        <v>0</v>
      </c>
      <c r="E7" s="286">
        <f>D7/C7</f>
        <v>0</v>
      </c>
      <c r="F7" s="285">
        <f>F8</f>
        <v>70000</v>
      </c>
      <c r="G7" s="285">
        <f>G8</f>
        <v>9780.44</v>
      </c>
      <c r="H7" s="286"/>
    </row>
    <row r="8" spans="1:8" ht="51" customHeight="1" thickBot="1">
      <c r="A8" s="287">
        <v>21110</v>
      </c>
      <c r="B8" s="288" t="s">
        <v>1597</v>
      </c>
      <c r="C8" s="289">
        <v>70000</v>
      </c>
      <c r="D8" s="289">
        <v>0</v>
      </c>
      <c r="E8" s="290">
        <f>D8/C8</f>
        <v>0</v>
      </c>
      <c r="F8" s="289">
        <v>70000</v>
      </c>
      <c r="G8" s="289">
        <v>9780.44</v>
      </c>
      <c r="H8" s="290"/>
    </row>
    <row r="9" spans="1:8" ht="41.25" customHeight="1" thickBot="1">
      <c r="A9" s="287">
        <v>21120</v>
      </c>
      <c r="B9" s="288" t="s">
        <v>1598</v>
      </c>
      <c r="C9" s="289"/>
      <c r="D9" s="289"/>
      <c r="E9" s="291"/>
      <c r="F9" s="289"/>
      <c r="G9" s="289"/>
      <c r="H9" s="291"/>
    </row>
    <row r="10" spans="1:8" ht="49.5" customHeight="1" thickBot="1">
      <c r="A10" s="287">
        <v>21200</v>
      </c>
      <c r="B10" s="288" t="s">
        <v>1599</v>
      </c>
      <c r="C10" s="289"/>
      <c r="D10" s="289"/>
      <c r="E10" s="290"/>
      <c r="F10" s="289"/>
      <c r="G10" s="289"/>
      <c r="H10" s="290"/>
    </row>
    <row r="11" ht="16.5" thickBot="1">
      <c r="B11" s="282"/>
    </row>
    <row r="12" spans="1:8" ht="40.5" customHeight="1" thickBot="1">
      <c r="A12" s="283">
        <v>2200</v>
      </c>
      <c r="B12" s="284" t="s">
        <v>1600</v>
      </c>
      <c r="C12" s="292" t="s">
        <v>1601</v>
      </c>
      <c r="D12" s="292" t="s">
        <v>1602</v>
      </c>
      <c r="E12" s="292" t="s">
        <v>1543</v>
      </c>
      <c r="F12" s="292" t="s">
        <v>1601</v>
      </c>
      <c r="G12" s="292" t="s">
        <v>1602</v>
      </c>
      <c r="H12" s="292"/>
    </row>
    <row r="14" ht="15.75">
      <c r="A14" s="293"/>
    </row>
    <row r="19" ht="16.5" thickBot="1">
      <c r="A19" s="293" t="s">
        <v>1603</v>
      </c>
    </row>
    <row r="20" spans="1:8" ht="85.5" customHeight="1" thickBot="1">
      <c r="A20" s="294" t="s">
        <v>1604</v>
      </c>
      <c r="B20" s="294" t="s">
        <v>1605</v>
      </c>
      <c r="C20" s="294" t="s">
        <v>1606</v>
      </c>
      <c r="D20" s="295" t="s">
        <v>1607</v>
      </c>
      <c r="E20" s="296" t="s">
        <v>1608</v>
      </c>
      <c r="F20" s="296" t="s">
        <v>1609</v>
      </c>
      <c r="G20" s="297"/>
      <c r="H20" s="298"/>
    </row>
    <row r="21" spans="1:8" ht="16.5" thickBot="1">
      <c r="A21" s="299">
        <v>1</v>
      </c>
      <c r="B21" s="299">
        <v>2</v>
      </c>
      <c r="C21" s="299">
        <v>3</v>
      </c>
      <c r="D21" s="299">
        <v>4</v>
      </c>
      <c r="E21" s="299">
        <v>5</v>
      </c>
      <c r="F21" s="299">
        <v>6</v>
      </c>
      <c r="G21" s="297"/>
      <c r="H21" s="297"/>
    </row>
    <row r="22" spans="1:8" ht="50.25" customHeight="1" thickBot="1">
      <c r="A22" s="300" t="s">
        <v>1610</v>
      </c>
      <c r="B22" s="301">
        <v>120</v>
      </c>
      <c r="C22" s="301">
        <v>120</v>
      </c>
      <c r="D22" s="302">
        <v>1865416.23</v>
      </c>
      <c r="E22" s="303">
        <v>1640822.2</v>
      </c>
      <c r="F22" s="304">
        <f>E22/D22</f>
        <v>0.8796011172262611</v>
      </c>
      <c r="G22" s="297"/>
      <c r="H22" s="297"/>
    </row>
    <row r="23" spans="1:8" ht="36.75" customHeight="1" thickBot="1">
      <c r="A23" s="300" t="s">
        <v>1611</v>
      </c>
      <c r="B23" s="301">
        <v>208</v>
      </c>
      <c r="C23" s="301">
        <v>173</v>
      </c>
      <c r="D23" s="302">
        <v>1194939.85</v>
      </c>
      <c r="E23" s="305">
        <v>989933.29</v>
      </c>
      <c r="F23" s="306">
        <f>E23/D23</f>
        <v>0.8284377577666356</v>
      </c>
      <c r="G23" s="307"/>
      <c r="H23" s="297"/>
    </row>
    <row r="24" spans="1:8" ht="36.75" customHeight="1" thickBot="1">
      <c r="A24" s="300" t="s">
        <v>1612</v>
      </c>
      <c r="B24" s="301">
        <v>182</v>
      </c>
      <c r="C24" s="301">
        <v>119</v>
      </c>
      <c r="D24" s="302">
        <v>533036.9</v>
      </c>
      <c r="E24" s="303">
        <v>464122.74</v>
      </c>
      <c r="F24" s="308">
        <f>E24/D24</f>
        <v>0.8707140912758572</v>
      </c>
      <c r="G24" s="297"/>
      <c r="H24" s="297"/>
    </row>
    <row r="25" spans="1:8" ht="36.75" customHeight="1" thickBot="1">
      <c r="A25" s="300" t="s">
        <v>1613</v>
      </c>
      <c r="B25" s="301">
        <v>5</v>
      </c>
      <c r="C25" s="301"/>
      <c r="D25" s="309"/>
      <c r="E25" s="303"/>
      <c r="F25" s="310"/>
      <c r="G25" s="311"/>
      <c r="H25" s="297"/>
    </row>
    <row r="26" spans="1:8" ht="36.75" customHeight="1" thickBot="1">
      <c r="A26" s="300" t="s">
        <v>1614</v>
      </c>
      <c r="B26" s="301">
        <v>8</v>
      </c>
      <c r="C26" s="301"/>
      <c r="D26" s="309"/>
      <c r="E26" s="303"/>
      <c r="F26" s="310"/>
      <c r="G26" s="297"/>
      <c r="H26" s="297"/>
    </row>
    <row r="27" spans="1:8" ht="36.75" customHeight="1" thickBot="1">
      <c r="A27" s="300" t="s">
        <v>1491</v>
      </c>
      <c r="B27" s="301">
        <f>SUM(B22:B26)</f>
        <v>523</v>
      </c>
      <c r="C27" s="301">
        <f>SUM(C22:C25)</f>
        <v>412</v>
      </c>
      <c r="D27" s="302">
        <f>SUM(D22:D25)</f>
        <v>3593392.98</v>
      </c>
      <c r="E27" s="303">
        <f>SUM(E22:E25)</f>
        <v>3094878.2300000004</v>
      </c>
      <c r="F27" s="312">
        <f>E27/D27</f>
        <v>0.861269069991894</v>
      </c>
      <c r="G27" s="297"/>
      <c r="H27" s="297"/>
    </row>
    <row r="30" spans="1:3" ht="15.75">
      <c r="A30" s="313"/>
      <c r="B30" s="313"/>
      <c r="C30" s="313"/>
    </row>
  </sheetData>
  <sheetProtection/>
  <mergeCells count="8">
    <mergeCell ref="G3:G4"/>
    <mergeCell ref="H3:H4"/>
    <mergeCell ref="B1:F1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323"/>
  <sheetViews>
    <sheetView view="pageBreakPreview" zoomScale="98" zoomScaleSheetLayoutView="98" zoomScalePageLayoutView="0" workbookViewId="0" topLeftCell="A240">
      <selection activeCell="U93" sqref="U93:V93"/>
    </sheetView>
  </sheetViews>
  <sheetFormatPr defaultColWidth="9.140625" defaultRowHeight="12.75"/>
  <cols>
    <col min="1" max="1" width="0.13671875" style="0" customWidth="1"/>
    <col min="2" max="15" width="8.8515625" style="0" hidden="1" customWidth="1"/>
    <col min="16" max="16" width="8.57421875" style="0" hidden="1" customWidth="1"/>
    <col min="17" max="19" width="8.8515625" style="0" hidden="1" customWidth="1"/>
    <col min="20" max="20" width="2.8515625" style="0" hidden="1" customWidth="1"/>
    <col min="22" max="22" width="50.7109375" style="0" customWidth="1"/>
    <col min="23" max="23" width="15.00390625" style="0" customWidth="1"/>
    <col min="24" max="24" width="11.28125" style="0" customWidth="1"/>
    <col min="25" max="34" width="8.8515625" style="0" hidden="1" customWidth="1"/>
    <col min="38" max="38" width="13.57421875" style="0" customWidth="1"/>
    <col min="41" max="42" width="10.140625" style="0" bestFit="1" customWidth="1"/>
  </cols>
  <sheetData>
    <row r="2" spans="21:22" ht="12.75">
      <c r="U2" s="73" t="s">
        <v>1431</v>
      </c>
      <c r="V2" s="73" t="s">
        <v>1428</v>
      </c>
    </row>
    <row r="3" spans="21:22" ht="12.75">
      <c r="U3" s="73" t="s">
        <v>1432</v>
      </c>
      <c r="V3" s="73" t="s">
        <v>1429</v>
      </c>
    </row>
    <row r="4" spans="21:26" ht="12.75">
      <c r="U4" s="73" t="s">
        <v>1430</v>
      </c>
      <c r="V4" s="391" t="s">
        <v>1272</v>
      </c>
      <c r="W4" s="391"/>
      <c r="X4" s="391"/>
      <c r="Y4" s="391"/>
      <c r="Z4" s="391"/>
    </row>
    <row r="6" spans="2:39" ht="31.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 t="s">
        <v>1264</v>
      </c>
      <c r="Q6" s="12"/>
      <c r="R6" s="12"/>
      <c r="S6" s="12"/>
      <c r="T6" s="12"/>
      <c r="U6" s="413" t="s">
        <v>1265</v>
      </c>
      <c r="V6" s="414"/>
      <c r="W6" s="4" t="s">
        <v>1271</v>
      </c>
      <c r="X6" s="13" t="s">
        <v>1262</v>
      </c>
      <c r="Y6" s="12"/>
      <c r="Z6" s="404"/>
      <c r="AA6" s="404"/>
      <c r="AB6" s="404"/>
      <c r="AC6" s="404"/>
      <c r="AD6" s="404"/>
      <c r="AE6" s="404"/>
      <c r="AF6" s="404"/>
      <c r="AG6" s="404"/>
      <c r="AH6" s="404"/>
      <c r="AI6" s="405" t="s">
        <v>1263</v>
      </c>
      <c r="AJ6" s="405"/>
      <c r="AK6" s="405"/>
      <c r="AL6" s="405"/>
      <c r="AM6" s="405"/>
    </row>
    <row r="7" spans="2:42" ht="36">
      <c r="B7" s="407" t="s">
        <v>0</v>
      </c>
      <c r="C7" s="407"/>
      <c r="D7" s="407"/>
      <c r="E7" s="407"/>
      <c r="F7" s="8" t="s">
        <v>1</v>
      </c>
      <c r="N7" s="8" t="s">
        <v>3</v>
      </c>
      <c r="O7" s="8"/>
      <c r="P7" s="9" t="s">
        <v>4</v>
      </c>
      <c r="Q7" s="8" t="s">
        <v>5</v>
      </c>
      <c r="R7" s="8" t="s">
        <v>6</v>
      </c>
      <c r="S7" s="8" t="s">
        <v>7</v>
      </c>
      <c r="T7" s="8"/>
      <c r="U7" s="407" t="s">
        <v>1267</v>
      </c>
      <c r="V7" s="407"/>
      <c r="W7" s="10">
        <v>228249.93</v>
      </c>
      <c r="X7" s="11" t="s">
        <v>2</v>
      </c>
      <c r="Y7" s="8" t="s">
        <v>8</v>
      </c>
      <c r="Z7" s="407"/>
      <c r="AA7" s="407"/>
      <c r="AB7" s="407"/>
      <c r="AC7" s="407"/>
      <c r="AD7" s="407"/>
      <c r="AE7" s="407"/>
      <c r="AF7" s="407"/>
      <c r="AG7" s="407"/>
      <c r="AH7" s="407"/>
      <c r="AI7" s="412" t="s">
        <v>1272</v>
      </c>
      <c r="AJ7" s="412"/>
      <c r="AK7" s="412"/>
      <c r="AL7" s="412"/>
      <c r="AM7" s="412"/>
      <c r="AO7" s="23"/>
      <c r="AP7" s="23"/>
    </row>
    <row r="8" spans="2:42" ht="22.5" customHeight="1">
      <c r="B8" s="406" t="s">
        <v>0</v>
      </c>
      <c r="C8" s="406"/>
      <c r="D8" s="406"/>
      <c r="E8" s="406"/>
      <c r="F8" s="3" t="s">
        <v>1</v>
      </c>
      <c r="N8" s="3" t="s">
        <v>3</v>
      </c>
      <c r="O8" s="3"/>
      <c r="P8" s="25" t="s">
        <v>10</v>
      </c>
      <c r="Q8" s="18" t="s">
        <v>11</v>
      </c>
      <c r="R8" s="18" t="s">
        <v>6</v>
      </c>
      <c r="S8" s="18" t="s">
        <v>12</v>
      </c>
      <c r="T8" s="18"/>
      <c r="U8" s="408" t="s">
        <v>1268</v>
      </c>
      <c r="V8" s="408"/>
      <c r="W8" s="26">
        <v>356806.13</v>
      </c>
      <c r="X8" s="17" t="s">
        <v>9</v>
      </c>
      <c r="Y8" s="18" t="s">
        <v>8</v>
      </c>
      <c r="Z8" s="408"/>
      <c r="AA8" s="408"/>
      <c r="AB8" s="408"/>
      <c r="AC8" s="408"/>
      <c r="AD8" s="408"/>
      <c r="AE8" s="408"/>
      <c r="AF8" s="408"/>
      <c r="AG8" s="408"/>
      <c r="AH8" s="408"/>
      <c r="AI8" s="412" t="s">
        <v>1272</v>
      </c>
      <c r="AJ8" s="412"/>
      <c r="AK8" s="412"/>
      <c r="AL8" s="412"/>
      <c r="AM8" s="412"/>
      <c r="AO8" s="23"/>
      <c r="AP8" s="23"/>
    </row>
    <row r="9" spans="2:42" ht="22.5" customHeight="1">
      <c r="B9" s="406" t="s">
        <v>0</v>
      </c>
      <c r="C9" s="406"/>
      <c r="D9" s="406"/>
      <c r="E9" s="406"/>
      <c r="F9" s="3" t="s">
        <v>1</v>
      </c>
      <c r="N9" s="3" t="s">
        <v>3</v>
      </c>
      <c r="O9" s="24"/>
      <c r="P9" s="27" t="s">
        <v>14</v>
      </c>
      <c r="Q9" s="20" t="s">
        <v>15</v>
      </c>
      <c r="R9" s="20" t="s">
        <v>6</v>
      </c>
      <c r="S9" s="20" t="s">
        <v>16</v>
      </c>
      <c r="T9" s="20"/>
      <c r="U9" s="392" t="s">
        <v>1269</v>
      </c>
      <c r="V9" s="392"/>
      <c r="W9" s="28">
        <v>270450.95</v>
      </c>
      <c r="X9" s="19" t="s">
        <v>13</v>
      </c>
      <c r="Y9" s="20" t="s">
        <v>8</v>
      </c>
      <c r="Z9" s="392"/>
      <c r="AA9" s="392"/>
      <c r="AB9" s="392"/>
      <c r="AC9" s="392"/>
      <c r="AD9" s="392"/>
      <c r="AE9" s="392"/>
      <c r="AF9" s="392"/>
      <c r="AG9" s="392"/>
      <c r="AH9" s="392"/>
      <c r="AI9" s="412" t="s">
        <v>1272</v>
      </c>
      <c r="AJ9" s="412"/>
      <c r="AK9" s="412"/>
      <c r="AL9" s="412"/>
      <c r="AM9" s="412"/>
      <c r="AO9" s="23"/>
      <c r="AP9" s="23"/>
    </row>
    <row r="10" spans="2:42" ht="15.75">
      <c r="B10" s="3"/>
      <c r="C10" s="3"/>
      <c r="D10" s="3"/>
      <c r="E10" s="3"/>
      <c r="F10" s="3"/>
      <c r="N10" s="3"/>
      <c r="O10" s="24"/>
      <c r="P10" s="394" t="s">
        <v>1270</v>
      </c>
      <c r="Q10" s="394"/>
      <c r="R10" s="394"/>
      <c r="S10" s="394"/>
      <c r="T10" s="394"/>
      <c r="U10" s="394"/>
      <c r="V10" s="394"/>
      <c r="W10" s="13">
        <f>SUM(W7:W9)</f>
        <v>855507.01</v>
      </c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95"/>
      <c r="AJ10" s="396"/>
      <c r="AK10" s="396"/>
      <c r="AL10" s="396"/>
      <c r="AM10" s="397"/>
      <c r="AO10" s="23"/>
      <c r="AP10" s="23"/>
    </row>
    <row r="11" spans="2:42" ht="15.75">
      <c r="B11" s="2"/>
      <c r="C11" s="2"/>
      <c r="D11" s="2"/>
      <c r="E11" s="2"/>
      <c r="F11" s="2"/>
      <c r="N11" s="2"/>
      <c r="O11" s="2"/>
      <c r="P11" s="22"/>
      <c r="Q11" s="22"/>
      <c r="R11" s="22"/>
      <c r="S11" s="22"/>
      <c r="T11" s="22"/>
      <c r="U11" s="22"/>
      <c r="V11" s="22"/>
      <c r="W11" s="15"/>
      <c r="X11" s="2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O11" s="23"/>
      <c r="AP11" s="23"/>
    </row>
    <row r="12" spans="2:39" ht="31.5">
      <c r="B12" s="410" t="s">
        <v>17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" t="s">
        <v>1271</v>
      </c>
      <c r="X12" s="13" t="s">
        <v>1262</v>
      </c>
      <c r="Y12" s="12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 t="s">
        <v>1263</v>
      </c>
      <c r="AJ12" s="405"/>
      <c r="AK12" s="405"/>
      <c r="AL12" s="405"/>
      <c r="AM12" s="405"/>
    </row>
    <row r="13" spans="2:39" ht="36">
      <c r="B13" s="406" t="s">
        <v>18</v>
      </c>
      <c r="C13" s="406"/>
      <c r="D13" s="406"/>
      <c r="E13" s="406"/>
      <c r="F13" s="3" t="s">
        <v>1</v>
      </c>
      <c r="N13" s="3" t="s">
        <v>3</v>
      </c>
      <c r="O13" s="3"/>
      <c r="P13" s="5" t="s">
        <v>4</v>
      </c>
      <c r="Q13" s="3" t="s">
        <v>21</v>
      </c>
      <c r="R13" s="3" t="s">
        <v>6</v>
      </c>
      <c r="S13" s="3" t="s">
        <v>22</v>
      </c>
      <c r="T13" s="3"/>
      <c r="U13" s="410" t="s">
        <v>1362</v>
      </c>
      <c r="V13" s="410"/>
      <c r="W13" s="6">
        <v>995</v>
      </c>
      <c r="X13" s="7" t="s">
        <v>19</v>
      </c>
      <c r="Y13" s="3" t="s">
        <v>8</v>
      </c>
      <c r="Z13" s="406"/>
      <c r="AA13" s="406"/>
      <c r="AB13" s="406"/>
      <c r="AC13" s="406"/>
      <c r="AD13" s="406"/>
      <c r="AE13" s="406"/>
      <c r="AF13" s="406"/>
      <c r="AG13" s="406"/>
      <c r="AH13" s="406"/>
      <c r="AI13" s="410" t="s">
        <v>20</v>
      </c>
      <c r="AJ13" s="410"/>
      <c r="AK13" s="410"/>
      <c r="AL13" s="410"/>
      <c r="AM13" s="410"/>
    </row>
    <row r="14" spans="2:39" ht="36">
      <c r="B14" s="406" t="s">
        <v>18</v>
      </c>
      <c r="C14" s="406"/>
      <c r="D14" s="406"/>
      <c r="E14" s="406"/>
      <c r="F14" s="3" t="s">
        <v>1</v>
      </c>
      <c r="N14" s="3" t="s">
        <v>3</v>
      </c>
      <c r="O14" s="3" t="s">
        <v>25</v>
      </c>
      <c r="P14" s="5" t="s">
        <v>10</v>
      </c>
      <c r="Q14" s="3" t="s">
        <v>26</v>
      </c>
      <c r="R14" s="3" t="s">
        <v>6</v>
      </c>
      <c r="S14" s="3" t="s">
        <v>27</v>
      </c>
      <c r="T14" s="3"/>
      <c r="U14" s="410" t="s">
        <v>1285</v>
      </c>
      <c r="V14" s="410"/>
      <c r="W14" s="6">
        <v>8169.36</v>
      </c>
      <c r="X14" s="7" t="s">
        <v>23</v>
      </c>
      <c r="Y14" s="3" t="s">
        <v>8</v>
      </c>
      <c r="Z14" s="406"/>
      <c r="AA14" s="406"/>
      <c r="AB14" s="406"/>
      <c r="AC14" s="406"/>
      <c r="AD14" s="406"/>
      <c r="AE14" s="406"/>
      <c r="AF14" s="406"/>
      <c r="AG14" s="406"/>
      <c r="AH14" s="406"/>
      <c r="AI14" s="410" t="s">
        <v>24</v>
      </c>
      <c r="AJ14" s="410"/>
      <c r="AK14" s="410"/>
      <c r="AL14" s="410"/>
      <c r="AM14" s="410"/>
    </row>
    <row r="15" spans="2:39" ht="36">
      <c r="B15" s="406" t="s">
        <v>18</v>
      </c>
      <c r="C15" s="406"/>
      <c r="D15" s="406"/>
      <c r="E15" s="406"/>
      <c r="F15" s="3" t="s">
        <v>1</v>
      </c>
      <c r="N15" s="3" t="s">
        <v>3</v>
      </c>
      <c r="O15" s="3"/>
      <c r="P15" s="5" t="s">
        <v>10</v>
      </c>
      <c r="Q15" s="3" t="s">
        <v>30</v>
      </c>
      <c r="R15" s="3" t="s">
        <v>6</v>
      </c>
      <c r="S15" s="3" t="s">
        <v>31</v>
      </c>
      <c r="T15" s="3"/>
      <c r="U15" s="410" t="s">
        <v>1363</v>
      </c>
      <c r="V15" s="410"/>
      <c r="W15" s="6">
        <v>465.85</v>
      </c>
      <c r="X15" s="7" t="s">
        <v>28</v>
      </c>
      <c r="Y15" s="3" t="s">
        <v>8</v>
      </c>
      <c r="Z15" s="406"/>
      <c r="AA15" s="406"/>
      <c r="AB15" s="406"/>
      <c r="AC15" s="406"/>
      <c r="AD15" s="406"/>
      <c r="AE15" s="406"/>
      <c r="AF15" s="406"/>
      <c r="AG15" s="406"/>
      <c r="AH15" s="406"/>
      <c r="AI15" s="410" t="s">
        <v>29</v>
      </c>
      <c r="AJ15" s="410"/>
      <c r="AK15" s="410"/>
      <c r="AL15" s="410"/>
      <c r="AM15" s="410"/>
    </row>
    <row r="16" spans="2:39" ht="22.5" customHeight="1">
      <c r="B16" s="406" t="s">
        <v>18</v>
      </c>
      <c r="C16" s="406"/>
      <c r="D16" s="406"/>
      <c r="E16" s="406"/>
      <c r="F16" s="3" t="s">
        <v>1</v>
      </c>
      <c r="N16" s="3" t="s">
        <v>3</v>
      </c>
      <c r="O16" s="3" t="s">
        <v>25</v>
      </c>
      <c r="P16" s="5" t="s">
        <v>10</v>
      </c>
      <c r="Q16" s="3" t="s">
        <v>32</v>
      </c>
      <c r="R16" s="3" t="s">
        <v>6</v>
      </c>
      <c r="S16" s="3" t="s">
        <v>33</v>
      </c>
      <c r="T16" s="3"/>
      <c r="U16" s="410" t="s">
        <v>1285</v>
      </c>
      <c r="V16" s="410"/>
      <c r="W16" s="26">
        <v>7032.02</v>
      </c>
      <c r="X16" s="7" t="s">
        <v>9</v>
      </c>
      <c r="Y16" s="3" t="s">
        <v>8</v>
      </c>
      <c r="Z16" s="406"/>
      <c r="AA16" s="406"/>
      <c r="AB16" s="406"/>
      <c r="AC16" s="406"/>
      <c r="AD16" s="406"/>
      <c r="AE16" s="406"/>
      <c r="AF16" s="406"/>
      <c r="AG16" s="406"/>
      <c r="AH16" s="406"/>
      <c r="AI16" s="410" t="s">
        <v>24</v>
      </c>
      <c r="AJ16" s="410"/>
      <c r="AK16" s="410"/>
      <c r="AL16" s="410"/>
      <c r="AM16" s="410"/>
    </row>
    <row r="17" spans="2:39" ht="15">
      <c r="B17" s="18"/>
      <c r="C17" s="18"/>
      <c r="D17" s="18"/>
      <c r="E17" s="18"/>
      <c r="F17" s="18"/>
      <c r="N17" s="18"/>
      <c r="O17" s="18"/>
      <c r="P17" s="25"/>
      <c r="Q17" s="18"/>
      <c r="R17" s="18"/>
      <c r="S17" s="18"/>
      <c r="T17" s="35"/>
      <c r="U17" s="398" t="s">
        <v>1273</v>
      </c>
      <c r="V17" s="398"/>
      <c r="W17" s="36">
        <f>SUM(W13:W16)</f>
        <v>16662.230000000003</v>
      </c>
      <c r="X17" s="2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31"/>
      <c r="B18" s="2"/>
      <c r="C18" s="2"/>
      <c r="D18" s="2"/>
      <c r="E18" s="2"/>
      <c r="F18" s="2"/>
      <c r="G18" s="31"/>
      <c r="H18" s="31"/>
      <c r="I18" s="31"/>
      <c r="J18" s="31"/>
      <c r="K18" s="31"/>
      <c r="L18" s="31"/>
      <c r="M18" s="31"/>
      <c r="N18" s="2"/>
      <c r="O18" s="2"/>
      <c r="P18" s="32"/>
      <c r="Q18" s="2"/>
      <c r="R18" s="2"/>
      <c r="S18" s="2"/>
      <c r="T18" s="2"/>
      <c r="U18" s="22"/>
      <c r="V18" s="22"/>
      <c r="W18" s="33"/>
      <c r="X18" s="2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>
      <c r="A19" s="31"/>
      <c r="B19" s="2"/>
      <c r="C19" s="2"/>
      <c r="D19" s="2"/>
      <c r="E19" s="2"/>
      <c r="F19" s="2"/>
      <c r="G19" s="31"/>
      <c r="H19" s="31"/>
      <c r="I19" s="31"/>
      <c r="J19" s="31"/>
      <c r="K19" s="31"/>
      <c r="L19" s="31"/>
      <c r="M19" s="31"/>
      <c r="N19" s="2"/>
      <c r="O19" s="2"/>
      <c r="P19" s="32"/>
      <c r="Q19" s="2"/>
      <c r="R19" s="2"/>
      <c r="S19" s="2"/>
      <c r="T19" s="2"/>
      <c r="U19" s="2"/>
      <c r="V19" s="2"/>
      <c r="W19" s="34"/>
      <c r="X19" s="2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ht="31.5">
      <c r="B20" s="403" t="s">
        <v>34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" t="s">
        <v>1271</v>
      </c>
      <c r="X20" s="13" t="s">
        <v>1262</v>
      </c>
      <c r="Y20" s="12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 t="s">
        <v>1263</v>
      </c>
      <c r="AJ20" s="405"/>
      <c r="AK20" s="405"/>
      <c r="AL20" s="405"/>
      <c r="AM20" s="405"/>
    </row>
    <row r="21" spans="2:39" ht="22.5" customHeight="1">
      <c r="B21" s="407" t="s">
        <v>35</v>
      </c>
      <c r="C21" s="407"/>
      <c r="D21" s="407"/>
      <c r="E21" s="407"/>
      <c r="F21" s="8" t="s">
        <v>1</v>
      </c>
      <c r="N21" s="8" t="s">
        <v>3</v>
      </c>
      <c r="O21" s="8"/>
      <c r="P21" s="9" t="s">
        <v>4</v>
      </c>
      <c r="Q21" s="8" t="s">
        <v>37</v>
      </c>
      <c r="R21" s="8" t="s">
        <v>6</v>
      </c>
      <c r="S21" s="8" t="s">
        <v>38</v>
      </c>
      <c r="T21" s="8"/>
      <c r="U21" s="406" t="s">
        <v>1287</v>
      </c>
      <c r="V21" s="406"/>
      <c r="W21" s="10">
        <v>78</v>
      </c>
      <c r="X21" s="11" t="s">
        <v>36</v>
      </c>
      <c r="Y21" s="8" t="s">
        <v>8</v>
      </c>
      <c r="Z21" s="407"/>
      <c r="AA21" s="407"/>
      <c r="AB21" s="407"/>
      <c r="AC21" s="407"/>
      <c r="AD21" s="407"/>
      <c r="AE21" s="407"/>
      <c r="AF21" s="407"/>
      <c r="AG21" s="407"/>
      <c r="AH21" s="407"/>
      <c r="AI21" s="412" t="s">
        <v>20</v>
      </c>
      <c r="AJ21" s="412"/>
      <c r="AK21" s="412"/>
      <c r="AL21" s="412"/>
      <c r="AM21" s="412"/>
    </row>
    <row r="22" spans="2:39" ht="22.5" customHeight="1">
      <c r="B22" s="406" t="s">
        <v>35</v>
      </c>
      <c r="C22" s="406"/>
      <c r="D22" s="406"/>
      <c r="E22" s="406"/>
      <c r="F22" s="3" t="s">
        <v>1</v>
      </c>
      <c r="N22" s="3" t="s">
        <v>3</v>
      </c>
      <c r="O22" s="3"/>
      <c r="P22" s="5" t="s">
        <v>4</v>
      </c>
      <c r="Q22" s="3" t="s">
        <v>40</v>
      </c>
      <c r="R22" s="3" t="s">
        <v>6</v>
      </c>
      <c r="S22" s="3" t="s">
        <v>41</v>
      </c>
      <c r="T22" s="3"/>
      <c r="U22" s="406" t="s">
        <v>1286</v>
      </c>
      <c r="V22" s="406"/>
      <c r="W22" s="6">
        <v>209.1</v>
      </c>
      <c r="X22" s="7" t="s">
        <v>36</v>
      </c>
      <c r="Y22" s="3" t="s">
        <v>8</v>
      </c>
      <c r="Z22" s="406"/>
      <c r="AA22" s="406"/>
      <c r="AB22" s="406"/>
      <c r="AC22" s="406"/>
      <c r="AD22" s="406"/>
      <c r="AE22" s="406"/>
      <c r="AF22" s="406"/>
      <c r="AG22" s="406"/>
      <c r="AH22" s="406"/>
      <c r="AI22" s="410" t="s">
        <v>39</v>
      </c>
      <c r="AJ22" s="410"/>
      <c r="AK22" s="410"/>
      <c r="AL22" s="410"/>
      <c r="AM22" s="410"/>
    </row>
    <row r="23" spans="2:39" ht="22.5" customHeight="1">
      <c r="B23" s="406" t="s">
        <v>35</v>
      </c>
      <c r="C23" s="406"/>
      <c r="D23" s="406"/>
      <c r="E23" s="406"/>
      <c r="F23" s="3" t="s">
        <v>1</v>
      </c>
      <c r="N23" s="3" t="s">
        <v>3</v>
      </c>
      <c r="O23" s="3"/>
      <c r="P23" s="5" t="s">
        <v>4</v>
      </c>
      <c r="Q23" s="3" t="s">
        <v>44</v>
      </c>
      <c r="R23" s="3" t="s">
        <v>6</v>
      </c>
      <c r="S23" s="3" t="s">
        <v>45</v>
      </c>
      <c r="T23" s="3"/>
      <c r="U23" s="406" t="s">
        <v>1286</v>
      </c>
      <c r="V23" s="406"/>
      <c r="W23" s="6">
        <v>209.1</v>
      </c>
      <c r="X23" s="7" t="s">
        <v>42</v>
      </c>
      <c r="Y23" s="3" t="s">
        <v>8</v>
      </c>
      <c r="Z23" s="406"/>
      <c r="AA23" s="406"/>
      <c r="AB23" s="406"/>
      <c r="AC23" s="406"/>
      <c r="AD23" s="406"/>
      <c r="AE23" s="406"/>
      <c r="AF23" s="406"/>
      <c r="AG23" s="406"/>
      <c r="AH23" s="406"/>
      <c r="AI23" s="410" t="s">
        <v>43</v>
      </c>
      <c r="AJ23" s="410"/>
      <c r="AK23" s="410"/>
      <c r="AL23" s="410"/>
      <c r="AM23" s="410"/>
    </row>
    <row r="24" spans="2:39" ht="22.5" customHeight="1">
      <c r="B24" s="406" t="s">
        <v>35</v>
      </c>
      <c r="C24" s="406"/>
      <c r="D24" s="406"/>
      <c r="E24" s="406"/>
      <c r="F24" s="3" t="s">
        <v>1</v>
      </c>
      <c r="N24" s="3" t="s">
        <v>3</v>
      </c>
      <c r="O24" s="3"/>
      <c r="P24" s="5" t="s">
        <v>4</v>
      </c>
      <c r="Q24" s="3" t="s">
        <v>47</v>
      </c>
      <c r="R24" s="3" t="s">
        <v>6</v>
      </c>
      <c r="S24" s="3" t="s">
        <v>48</v>
      </c>
      <c r="T24" s="3"/>
      <c r="U24" s="406" t="s">
        <v>1292</v>
      </c>
      <c r="V24" s="406"/>
      <c r="W24" s="6">
        <v>371.8</v>
      </c>
      <c r="X24" s="7" t="s">
        <v>42</v>
      </c>
      <c r="Y24" s="3" t="s">
        <v>8</v>
      </c>
      <c r="Z24" s="406"/>
      <c r="AA24" s="406"/>
      <c r="AB24" s="406"/>
      <c r="AC24" s="406"/>
      <c r="AD24" s="406"/>
      <c r="AE24" s="406"/>
      <c r="AF24" s="406"/>
      <c r="AG24" s="406"/>
      <c r="AH24" s="406"/>
      <c r="AI24" s="410" t="s">
        <v>46</v>
      </c>
      <c r="AJ24" s="410"/>
      <c r="AK24" s="410"/>
      <c r="AL24" s="410"/>
      <c r="AM24" s="410"/>
    </row>
    <row r="25" spans="2:39" ht="22.5" customHeight="1">
      <c r="B25" s="406" t="s">
        <v>35</v>
      </c>
      <c r="C25" s="406"/>
      <c r="D25" s="406"/>
      <c r="E25" s="406"/>
      <c r="F25" s="3" t="s">
        <v>1</v>
      </c>
      <c r="N25" s="3" t="s">
        <v>3</v>
      </c>
      <c r="O25" s="3"/>
      <c r="P25" s="5" t="s">
        <v>4</v>
      </c>
      <c r="Q25" s="3" t="s">
        <v>51</v>
      </c>
      <c r="R25" s="3" t="s">
        <v>6</v>
      </c>
      <c r="S25" s="3" t="s">
        <v>52</v>
      </c>
      <c r="T25" s="3"/>
      <c r="U25" s="406" t="s">
        <v>1286</v>
      </c>
      <c r="V25" s="406"/>
      <c r="W25" s="6">
        <v>209.1</v>
      </c>
      <c r="X25" s="7" t="s">
        <v>49</v>
      </c>
      <c r="Y25" s="3" t="s">
        <v>8</v>
      </c>
      <c r="Z25" s="406"/>
      <c r="AA25" s="406"/>
      <c r="AB25" s="406"/>
      <c r="AC25" s="406"/>
      <c r="AD25" s="406"/>
      <c r="AE25" s="406"/>
      <c r="AF25" s="406"/>
      <c r="AG25" s="406"/>
      <c r="AH25" s="406"/>
      <c r="AI25" s="410" t="s">
        <v>50</v>
      </c>
      <c r="AJ25" s="410"/>
      <c r="AK25" s="410"/>
      <c r="AL25" s="410"/>
      <c r="AM25" s="410"/>
    </row>
    <row r="26" spans="2:39" ht="22.5" customHeight="1">
      <c r="B26" s="406" t="s">
        <v>35</v>
      </c>
      <c r="C26" s="406"/>
      <c r="D26" s="406"/>
      <c r="E26" s="406"/>
      <c r="F26" s="3" t="s">
        <v>1</v>
      </c>
      <c r="N26" s="3" t="s">
        <v>3</v>
      </c>
      <c r="O26" s="3"/>
      <c r="P26" s="5" t="s">
        <v>4</v>
      </c>
      <c r="Q26" s="3" t="s">
        <v>54</v>
      </c>
      <c r="R26" s="3" t="s">
        <v>6</v>
      </c>
      <c r="S26" s="3" t="s">
        <v>55</v>
      </c>
      <c r="T26" s="3"/>
      <c r="U26" s="406" t="s">
        <v>1287</v>
      </c>
      <c r="V26" s="406"/>
      <c r="W26" s="6">
        <v>78</v>
      </c>
      <c r="X26" s="7" t="s">
        <v>49</v>
      </c>
      <c r="Y26" s="3" t="s">
        <v>8</v>
      </c>
      <c r="Z26" s="406"/>
      <c r="AA26" s="406"/>
      <c r="AB26" s="406"/>
      <c r="AC26" s="406"/>
      <c r="AD26" s="406"/>
      <c r="AE26" s="406"/>
      <c r="AF26" s="406"/>
      <c r="AG26" s="406"/>
      <c r="AH26" s="406"/>
      <c r="AI26" s="410" t="s">
        <v>53</v>
      </c>
      <c r="AJ26" s="410"/>
      <c r="AK26" s="410"/>
      <c r="AL26" s="410"/>
      <c r="AM26" s="410"/>
    </row>
    <row r="27" spans="2:39" ht="22.5" customHeight="1">
      <c r="B27" s="406" t="s">
        <v>35</v>
      </c>
      <c r="C27" s="406"/>
      <c r="D27" s="406"/>
      <c r="E27" s="406"/>
      <c r="F27" s="3" t="s">
        <v>1</v>
      </c>
      <c r="N27" s="3" t="s">
        <v>3</v>
      </c>
      <c r="O27" s="3"/>
      <c r="P27" s="5" t="s">
        <v>4</v>
      </c>
      <c r="Q27" s="3" t="s">
        <v>57</v>
      </c>
      <c r="R27" s="3" t="s">
        <v>6</v>
      </c>
      <c r="S27" s="3" t="s">
        <v>58</v>
      </c>
      <c r="T27" s="3"/>
      <c r="U27" s="406" t="s">
        <v>1388</v>
      </c>
      <c r="V27" s="406"/>
      <c r="W27" s="6">
        <v>296.7</v>
      </c>
      <c r="X27" s="7" t="s">
        <v>49</v>
      </c>
      <c r="Y27" s="3" t="s">
        <v>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10" t="s">
        <v>56</v>
      </c>
      <c r="AJ27" s="410"/>
      <c r="AK27" s="410"/>
      <c r="AL27" s="410"/>
      <c r="AM27" s="410"/>
    </row>
    <row r="28" spans="2:39" ht="22.5" customHeight="1">
      <c r="B28" s="406" t="s">
        <v>35</v>
      </c>
      <c r="C28" s="406"/>
      <c r="D28" s="406"/>
      <c r="E28" s="406"/>
      <c r="F28" s="3" t="s">
        <v>1</v>
      </c>
      <c r="N28" s="3" t="s">
        <v>3</v>
      </c>
      <c r="O28" s="3"/>
      <c r="P28" s="5" t="s">
        <v>4</v>
      </c>
      <c r="Q28" s="3" t="s">
        <v>60</v>
      </c>
      <c r="R28" s="3" t="s">
        <v>6</v>
      </c>
      <c r="S28" s="3" t="s">
        <v>61</v>
      </c>
      <c r="T28" s="3"/>
      <c r="U28" s="406" t="s">
        <v>1292</v>
      </c>
      <c r="V28" s="406"/>
      <c r="W28" s="6">
        <v>240</v>
      </c>
      <c r="X28" s="7" t="s">
        <v>49</v>
      </c>
      <c r="Y28" s="3" t="s">
        <v>8</v>
      </c>
      <c r="Z28" s="406"/>
      <c r="AA28" s="406"/>
      <c r="AB28" s="406"/>
      <c r="AC28" s="406"/>
      <c r="AD28" s="406"/>
      <c r="AE28" s="406"/>
      <c r="AF28" s="406"/>
      <c r="AG28" s="406"/>
      <c r="AH28" s="406"/>
      <c r="AI28" s="410" t="s">
        <v>59</v>
      </c>
      <c r="AJ28" s="410"/>
      <c r="AK28" s="410"/>
      <c r="AL28" s="410"/>
      <c r="AM28" s="410"/>
    </row>
    <row r="29" spans="2:39" ht="22.5" customHeight="1">
      <c r="B29" s="406" t="s">
        <v>35</v>
      </c>
      <c r="C29" s="406"/>
      <c r="D29" s="406"/>
      <c r="E29" s="406"/>
      <c r="F29" s="3" t="s">
        <v>1</v>
      </c>
      <c r="N29" s="3" t="s">
        <v>3</v>
      </c>
      <c r="O29" s="3"/>
      <c r="P29" s="5" t="s">
        <v>4</v>
      </c>
      <c r="Q29" s="3" t="s">
        <v>64</v>
      </c>
      <c r="R29" s="3" t="s">
        <v>6</v>
      </c>
      <c r="S29" s="3" t="s">
        <v>65</v>
      </c>
      <c r="T29" s="3"/>
      <c r="U29" s="406" t="s">
        <v>1287</v>
      </c>
      <c r="V29" s="406"/>
      <c r="W29" s="6">
        <v>117</v>
      </c>
      <c r="X29" s="7" t="s">
        <v>62</v>
      </c>
      <c r="Y29" s="3" t="s">
        <v>8</v>
      </c>
      <c r="Z29" s="406"/>
      <c r="AA29" s="406"/>
      <c r="AB29" s="406"/>
      <c r="AC29" s="406"/>
      <c r="AD29" s="406"/>
      <c r="AE29" s="406"/>
      <c r="AF29" s="406"/>
      <c r="AG29" s="406"/>
      <c r="AH29" s="406"/>
      <c r="AI29" s="410" t="s">
        <v>63</v>
      </c>
      <c r="AJ29" s="410"/>
      <c r="AK29" s="410"/>
      <c r="AL29" s="410"/>
      <c r="AM29" s="410"/>
    </row>
    <row r="30" spans="2:39" ht="22.5" customHeight="1">
      <c r="B30" s="406" t="s">
        <v>35</v>
      </c>
      <c r="C30" s="406"/>
      <c r="D30" s="406"/>
      <c r="E30" s="406"/>
      <c r="F30" s="3" t="s">
        <v>1</v>
      </c>
      <c r="N30" s="3" t="s">
        <v>3</v>
      </c>
      <c r="O30" s="3"/>
      <c r="P30" s="5" t="s">
        <v>4</v>
      </c>
      <c r="Q30" s="3" t="s">
        <v>67</v>
      </c>
      <c r="R30" s="3" t="s">
        <v>6</v>
      </c>
      <c r="S30" s="3" t="s">
        <v>68</v>
      </c>
      <c r="T30" s="3"/>
      <c r="U30" s="406" t="s">
        <v>1287</v>
      </c>
      <c r="V30" s="406"/>
      <c r="W30" s="6">
        <v>117</v>
      </c>
      <c r="X30" s="7" t="s">
        <v>62</v>
      </c>
      <c r="Y30" s="3" t="s">
        <v>8</v>
      </c>
      <c r="Z30" s="406"/>
      <c r="AA30" s="406"/>
      <c r="AB30" s="406"/>
      <c r="AC30" s="406"/>
      <c r="AD30" s="406"/>
      <c r="AE30" s="406"/>
      <c r="AF30" s="406"/>
      <c r="AG30" s="406"/>
      <c r="AH30" s="406"/>
      <c r="AI30" s="410" t="s">
        <v>66</v>
      </c>
      <c r="AJ30" s="410"/>
      <c r="AK30" s="410"/>
      <c r="AL30" s="410"/>
      <c r="AM30" s="410"/>
    </row>
    <row r="31" spans="2:39" ht="22.5" customHeight="1">
      <c r="B31" s="406" t="s">
        <v>35</v>
      </c>
      <c r="C31" s="406"/>
      <c r="D31" s="406"/>
      <c r="E31" s="406"/>
      <c r="F31" s="3" t="s">
        <v>1</v>
      </c>
      <c r="N31" s="3" t="s">
        <v>3</v>
      </c>
      <c r="O31" s="3"/>
      <c r="P31" s="5" t="s">
        <v>4</v>
      </c>
      <c r="Q31" s="3" t="s">
        <v>70</v>
      </c>
      <c r="R31" s="3" t="s">
        <v>6</v>
      </c>
      <c r="S31" s="3" t="s">
        <v>71</v>
      </c>
      <c r="T31" s="3"/>
      <c r="U31" s="406" t="s">
        <v>1295</v>
      </c>
      <c r="V31" s="406"/>
      <c r="W31" s="6">
        <v>879.45</v>
      </c>
      <c r="X31" s="7" t="s">
        <v>62</v>
      </c>
      <c r="Y31" s="3" t="s">
        <v>8</v>
      </c>
      <c r="Z31" s="406"/>
      <c r="AA31" s="406"/>
      <c r="AB31" s="406"/>
      <c r="AC31" s="406"/>
      <c r="AD31" s="406"/>
      <c r="AE31" s="406"/>
      <c r="AF31" s="406"/>
      <c r="AG31" s="406"/>
      <c r="AH31" s="406"/>
      <c r="AI31" s="410" t="s">
        <v>69</v>
      </c>
      <c r="AJ31" s="410"/>
      <c r="AK31" s="410"/>
      <c r="AL31" s="410"/>
      <c r="AM31" s="410"/>
    </row>
    <row r="32" spans="2:39" ht="22.5" customHeight="1">
      <c r="B32" s="406" t="s">
        <v>35</v>
      </c>
      <c r="C32" s="406"/>
      <c r="D32" s="406"/>
      <c r="E32" s="406"/>
      <c r="F32" s="3" t="s">
        <v>1</v>
      </c>
      <c r="N32" s="3" t="s">
        <v>3</v>
      </c>
      <c r="O32" s="3"/>
      <c r="P32" s="5" t="s">
        <v>4</v>
      </c>
      <c r="Q32" s="3" t="s">
        <v>73</v>
      </c>
      <c r="R32" s="3" t="s">
        <v>6</v>
      </c>
      <c r="S32" s="3" t="s">
        <v>74</v>
      </c>
      <c r="T32" s="3"/>
      <c r="U32" s="406" t="s">
        <v>1287</v>
      </c>
      <c r="V32" s="406"/>
      <c r="W32" s="6">
        <v>39</v>
      </c>
      <c r="X32" s="7" t="s">
        <v>62</v>
      </c>
      <c r="Y32" s="3" t="s">
        <v>8</v>
      </c>
      <c r="Z32" s="406"/>
      <c r="AA32" s="406"/>
      <c r="AB32" s="406"/>
      <c r="AC32" s="406"/>
      <c r="AD32" s="406"/>
      <c r="AE32" s="406"/>
      <c r="AF32" s="406"/>
      <c r="AG32" s="406"/>
      <c r="AH32" s="406"/>
      <c r="AI32" s="410" t="s">
        <v>72</v>
      </c>
      <c r="AJ32" s="410"/>
      <c r="AK32" s="410"/>
      <c r="AL32" s="410"/>
      <c r="AM32" s="410"/>
    </row>
    <row r="33" spans="2:39" ht="22.5" customHeight="1">
      <c r="B33" s="406" t="s">
        <v>35</v>
      </c>
      <c r="C33" s="406"/>
      <c r="D33" s="406"/>
      <c r="E33" s="406"/>
      <c r="F33" s="3" t="s">
        <v>1</v>
      </c>
      <c r="N33" s="3" t="s">
        <v>3</v>
      </c>
      <c r="O33" s="3"/>
      <c r="P33" s="5" t="s">
        <v>4</v>
      </c>
      <c r="Q33" s="3" t="s">
        <v>77</v>
      </c>
      <c r="R33" s="3" t="s">
        <v>6</v>
      </c>
      <c r="S33" s="3" t="s">
        <v>78</v>
      </c>
      <c r="T33" s="3"/>
      <c r="U33" s="406" t="s">
        <v>1287</v>
      </c>
      <c r="V33" s="406"/>
      <c r="W33" s="6">
        <v>117</v>
      </c>
      <c r="X33" s="7" t="s">
        <v>75</v>
      </c>
      <c r="Y33" s="3" t="s">
        <v>8</v>
      </c>
      <c r="Z33" s="406"/>
      <c r="AA33" s="406"/>
      <c r="AB33" s="406"/>
      <c r="AC33" s="406"/>
      <c r="AD33" s="406"/>
      <c r="AE33" s="406"/>
      <c r="AF33" s="406"/>
      <c r="AG33" s="406"/>
      <c r="AH33" s="406"/>
      <c r="AI33" s="410" t="s">
        <v>76</v>
      </c>
      <c r="AJ33" s="410"/>
      <c r="AK33" s="410"/>
      <c r="AL33" s="410"/>
      <c r="AM33" s="410"/>
    </row>
    <row r="34" spans="2:39" ht="22.5" customHeight="1">
      <c r="B34" s="406" t="s">
        <v>35</v>
      </c>
      <c r="C34" s="406"/>
      <c r="D34" s="406"/>
      <c r="E34" s="406"/>
      <c r="F34" s="3" t="s">
        <v>1</v>
      </c>
      <c r="N34" s="3" t="s">
        <v>3</v>
      </c>
      <c r="O34" s="3"/>
      <c r="P34" s="5" t="s">
        <v>4</v>
      </c>
      <c r="Q34" s="3" t="s">
        <v>80</v>
      </c>
      <c r="R34" s="3" t="s">
        <v>6</v>
      </c>
      <c r="S34" s="3" t="s">
        <v>81</v>
      </c>
      <c r="T34" s="3"/>
      <c r="U34" s="406" t="s">
        <v>1292</v>
      </c>
      <c r="V34" s="406"/>
      <c r="W34" s="6">
        <v>371.8</v>
      </c>
      <c r="X34" s="7" t="s">
        <v>19</v>
      </c>
      <c r="Y34" s="3" t="s">
        <v>8</v>
      </c>
      <c r="Z34" s="406"/>
      <c r="AA34" s="406"/>
      <c r="AB34" s="406"/>
      <c r="AC34" s="406"/>
      <c r="AD34" s="406"/>
      <c r="AE34" s="406"/>
      <c r="AF34" s="406"/>
      <c r="AG34" s="406"/>
      <c r="AH34" s="406"/>
      <c r="AI34" s="410" t="s">
        <v>79</v>
      </c>
      <c r="AJ34" s="410"/>
      <c r="AK34" s="410"/>
      <c r="AL34" s="410"/>
      <c r="AM34" s="410"/>
    </row>
    <row r="35" spans="2:39" ht="22.5" customHeight="1">
      <c r="B35" s="406" t="s">
        <v>35</v>
      </c>
      <c r="C35" s="406"/>
      <c r="D35" s="406"/>
      <c r="E35" s="406"/>
      <c r="F35" s="3" t="s">
        <v>1</v>
      </c>
      <c r="N35" s="3" t="s">
        <v>3</v>
      </c>
      <c r="O35" s="3"/>
      <c r="P35" s="5" t="s">
        <v>4</v>
      </c>
      <c r="Q35" s="3" t="s">
        <v>83</v>
      </c>
      <c r="R35" s="3" t="s">
        <v>6</v>
      </c>
      <c r="S35" s="3" t="s">
        <v>84</v>
      </c>
      <c r="T35" s="3"/>
      <c r="U35" s="406" t="s">
        <v>1287</v>
      </c>
      <c r="V35" s="406"/>
      <c r="W35" s="6">
        <v>117</v>
      </c>
      <c r="X35" s="7" t="s">
        <v>19</v>
      </c>
      <c r="Y35" s="3" t="s">
        <v>8</v>
      </c>
      <c r="Z35" s="406"/>
      <c r="AA35" s="406"/>
      <c r="AB35" s="406"/>
      <c r="AC35" s="406"/>
      <c r="AD35" s="406"/>
      <c r="AE35" s="406"/>
      <c r="AF35" s="406"/>
      <c r="AG35" s="406"/>
      <c r="AH35" s="406"/>
      <c r="AI35" s="410" t="s">
        <v>82</v>
      </c>
      <c r="AJ35" s="410"/>
      <c r="AK35" s="410"/>
      <c r="AL35" s="410"/>
      <c r="AM35" s="410"/>
    </row>
    <row r="36" spans="2:39" ht="22.5" customHeight="1">
      <c r="B36" s="406" t="s">
        <v>35</v>
      </c>
      <c r="C36" s="406"/>
      <c r="D36" s="406"/>
      <c r="E36" s="406"/>
      <c r="F36" s="3" t="s">
        <v>1</v>
      </c>
      <c r="N36" s="3" t="s">
        <v>3</v>
      </c>
      <c r="O36" s="3"/>
      <c r="P36" s="5" t="s">
        <v>4</v>
      </c>
      <c r="Q36" s="3" t="s">
        <v>86</v>
      </c>
      <c r="R36" s="3" t="s">
        <v>6</v>
      </c>
      <c r="S36" s="3" t="s">
        <v>87</v>
      </c>
      <c r="T36" s="3"/>
      <c r="U36" s="406" t="s">
        <v>1287</v>
      </c>
      <c r="V36" s="406"/>
      <c r="W36" s="6">
        <v>117</v>
      </c>
      <c r="X36" s="7" t="s">
        <v>19</v>
      </c>
      <c r="Y36" s="3" t="s">
        <v>8</v>
      </c>
      <c r="Z36" s="406"/>
      <c r="AA36" s="406"/>
      <c r="AB36" s="406"/>
      <c r="AC36" s="406"/>
      <c r="AD36" s="406"/>
      <c r="AE36" s="406"/>
      <c r="AF36" s="406"/>
      <c r="AG36" s="406"/>
      <c r="AH36" s="406"/>
      <c r="AI36" s="410" t="s">
        <v>85</v>
      </c>
      <c r="AJ36" s="410"/>
      <c r="AK36" s="410"/>
      <c r="AL36" s="410"/>
      <c r="AM36" s="410"/>
    </row>
    <row r="37" spans="2:39" ht="22.5" customHeight="1">
      <c r="B37" s="406" t="s">
        <v>35</v>
      </c>
      <c r="C37" s="406"/>
      <c r="D37" s="406"/>
      <c r="E37" s="406"/>
      <c r="F37" s="3" t="s">
        <v>1</v>
      </c>
      <c r="N37" s="3" t="s">
        <v>3</v>
      </c>
      <c r="O37" s="3"/>
      <c r="P37" s="5" t="s">
        <v>4</v>
      </c>
      <c r="Q37" s="3" t="s">
        <v>89</v>
      </c>
      <c r="R37" s="3" t="s">
        <v>6</v>
      </c>
      <c r="S37" s="3" t="s">
        <v>90</v>
      </c>
      <c r="T37" s="3"/>
      <c r="U37" s="406" t="s">
        <v>1287</v>
      </c>
      <c r="V37" s="406"/>
      <c r="W37" s="6">
        <v>117</v>
      </c>
      <c r="X37" s="7" t="s">
        <v>19</v>
      </c>
      <c r="Y37" s="3" t="s">
        <v>8</v>
      </c>
      <c r="Z37" s="406"/>
      <c r="AA37" s="406"/>
      <c r="AB37" s="406"/>
      <c r="AC37" s="406"/>
      <c r="AD37" s="406"/>
      <c r="AE37" s="406"/>
      <c r="AF37" s="406"/>
      <c r="AG37" s="406"/>
      <c r="AH37" s="406"/>
      <c r="AI37" s="410" t="s">
        <v>88</v>
      </c>
      <c r="AJ37" s="410"/>
      <c r="AK37" s="410"/>
      <c r="AL37" s="410"/>
      <c r="AM37" s="410"/>
    </row>
    <row r="38" spans="2:39" ht="22.5" customHeight="1">
      <c r="B38" s="406" t="s">
        <v>35</v>
      </c>
      <c r="C38" s="406"/>
      <c r="D38" s="406"/>
      <c r="E38" s="406"/>
      <c r="F38" s="3" t="s">
        <v>1</v>
      </c>
      <c r="N38" s="3" t="s">
        <v>3</v>
      </c>
      <c r="O38" s="3"/>
      <c r="P38" s="5" t="s">
        <v>4</v>
      </c>
      <c r="Q38" s="3" t="s">
        <v>92</v>
      </c>
      <c r="R38" s="3" t="s">
        <v>6</v>
      </c>
      <c r="S38" s="3" t="s">
        <v>93</v>
      </c>
      <c r="T38" s="3"/>
      <c r="U38" s="406" t="s">
        <v>1287</v>
      </c>
      <c r="V38" s="406"/>
      <c r="W38" s="6">
        <v>117</v>
      </c>
      <c r="X38" s="7" t="s">
        <v>19</v>
      </c>
      <c r="Y38" s="3" t="s">
        <v>8</v>
      </c>
      <c r="Z38" s="406"/>
      <c r="AA38" s="406"/>
      <c r="AB38" s="406"/>
      <c r="AC38" s="406"/>
      <c r="AD38" s="406"/>
      <c r="AE38" s="406"/>
      <c r="AF38" s="406"/>
      <c r="AG38" s="406"/>
      <c r="AH38" s="406"/>
      <c r="AI38" s="410" t="s">
        <v>91</v>
      </c>
      <c r="AJ38" s="410"/>
      <c r="AK38" s="410"/>
      <c r="AL38" s="410"/>
      <c r="AM38" s="410"/>
    </row>
    <row r="39" spans="2:39" ht="22.5" customHeight="1">
      <c r="B39" s="406" t="s">
        <v>35</v>
      </c>
      <c r="C39" s="406"/>
      <c r="D39" s="406"/>
      <c r="E39" s="406"/>
      <c r="F39" s="3" t="s">
        <v>1</v>
      </c>
      <c r="N39" s="3" t="s">
        <v>3</v>
      </c>
      <c r="O39" s="3"/>
      <c r="P39" s="5" t="s">
        <v>4</v>
      </c>
      <c r="Q39" s="3" t="s">
        <v>95</v>
      </c>
      <c r="R39" s="3" t="s">
        <v>6</v>
      </c>
      <c r="S39" s="3" t="s">
        <v>96</v>
      </c>
      <c r="T39" s="3"/>
      <c r="U39" s="406" t="s">
        <v>1287</v>
      </c>
      <c r="V39" s="406"/>
      <c r="W39" s="6">
        <v>117</v>
      </c>
      <c r="X39" s="7" t="s">
        <v>19</v>
      </c>
      <c r="Y39" s="3" t="s">
        <v>8</v>
      </c>
      <c r="Z39" s="406"/>
      <c r="AA39" s="406"/>
      <c r="AB39" s="406"/>
      <c r="AC39" s="406"/>
      <c r="AD39" s="406"/>
      <c r="AE39" s="406"/>
      <c r="AF39" s="406"/>
      <c r="AG39" s="406"/>
      <c r="AH39" s="406"/>
      <c r="AI39" s="410" t="s">
        <v>94</v>
      </c>
      <c r="AJ39" s="410"/>
      <c r="AK39" s="410"/>
      <c r="AL39" s="410"/>
      <c r="AM39" s="410"/>
    </row>
    <row r="40" spans="2:39" ht="22.5" customHeight="1">
      <c r="B40" s="406" t="s">
        <v>35</v>
      </c>
      <c r="C40" s="406"/>
      <c r="D40" s="406"/>
      <c r="E40" s="406"/>
      <c r="F40" s="3" t="s">
        <v>1</v>
      </c>
      <c r="N40" s="3" t="s">
        <v>3</v>
      </c>
      <c r="O40" s="3"/>
      <c r="P40" s="5" t="s">
        <v>4</v>
      </c>
      <c r="Q40" s="3" t="s">
        <v>98</v>
      </c>
      <c r="R40" s="3" t="s">
        <v>6</v>
      </c>
      <c r="S40" s="3" t="s">
        <v>99</v>
      </c>
      <c r="T40" s="3"/>
      <c r="U40" s="406" t="s">
        <v>1287</v>
      </c>
      <c r="V40" s="406"/>
      <c r="W40" s="6">
        <v>117</v>
      </c>
      <c r="X40" s="7" t="s">
        <v>19</v>
      </c>
      <c r="Y40" s="3" t="s">
        <v>8</v>
      </c>
      <c r="Z40" s="406"/>
      <c r="AA40" s="406"/>
      <c r="AB40" s="406"/>
      <c r="AC40" s="406"/>
      <c r="AD40" s="406"/>
      <c r="AE40" s="406"/>
      <c r="AF40" s="406"/>
      <c r="AG40" s="406"/>
      <c r="AH40" s="406"/>
      <c r="AI40" s="410" t="s">
        <v>97</v>
      </c>
      <c r="AJ40" s="410"/>
      <c r="AK40" s="410"/>
      <c r="AL40" s="410"/>
      <c r="AM40" s="410"/>
    </row>
    <row r="41" spans="2:39" ht="22.5" customHeight="1">
      <c r="B41" s="406" t="s">
        <v>35</v>
      </c>
      <c r="C41" s="406"/>
      <c r="D41" s="406"/>
      <c r="E41" s="406"/>
      <c r="F41" s="3" t="s">
        <v>1</v>
      </c>
      <c r="N41" s="3" t="s">
        <v>3</v>
      </c>
      <c r="O41" s="3"/>
      <c r="P41" s="5" t="s">
        <v>4</v>
      </c>
      <c r="Q41" s="3" t="s">
        <v>101</v>
      </c>
      <c r="R41" s="3" t="s">
        <v>6</v>
      </c>
      <c r="S41" s="3" t="s">
        <v>102</v>
      </c>
      <c r="T41" s="3"/>
      <c r="U41" s="406" t="s">
        <v>1287</v>
      </c>
      <c r="V41" s="406"/>
      <c r="W41" s="6">
        <v>117</v>
      </c>
      <c r="X41" s="7" t="s">
        <v>19</v>
      </c>
      <c r="Y41" s="3" t="s">
        <v>8</v>
      </c>
      <c r="Z41" s="406"/>
      <c r="AA41" s="406"/>
      <c r="AB41" s="406"/>
      <c r="AC41" s="406"/>
      <c r="AD41" s="406"/>
      <c r="AE41" s="406"/>
      <c r="AF41" s="406"/>
      <c r="AG41" s="406"/>
      <c r="AH41" s="406"/>
      <c r="AI41" s="410" t="s">
        <v>100</v>
      </c>
      <c r="AJ41" s="410"/>
      <c r="AK41" s="410"/>
      <c r="AL41" s="410"/>
      <c r="AM41" s="410"/>
    </row>
    <row r="42" spans="2:39" ht="22.5" customHeight="1">
      <c r="B42" s="406" t="s">
        <v>35</v>
      </c>
      <c r="C42" s="406"/>
      <c r="D42" s="406"/>
      <c r="E42" s="406"/>
      <c r="F42" s="3" t="s">
        <v>1</v>
      </c>
      <c r="N42" s="3" t="s">
        <v>3</v>
      </c>
      <c r="O42" s="3"/>
      <c r="P42" s="5" t="s">
        <v>4</v>
      </c>
      <c r="Q42" s="3" t="s">
        <v>104</v>
      </c>
      <c r="R42" s="3" t="s">
        <v>6</v>
      </c>
      <c r="S42" s="3" t="s">
        <v>105</v>
      </c>
      <c r="T42" s="3"/>
      <c r="U42" s="406" t="s">
        <v>1295</v>
      </c>
      <c r="V42" s="406"/>
      <c r="W42" s="6">
        <v>231</v>
      </c>
      <c r="X42" s="7" t="s">
        <v>103</v>
      </c>
      <c r="Y42" s="3" t="s">
        <v>8</v>
      </c>
      <c r="Z42" s="406"/>
      <c r="AA42" s="406"/>
      <c r="AB42" s="406"/>
      <c r="AC42" s="406"/>
      <c r="AD42" s="406"/>
      <c r="AE42" s="406"/>
      <c r="AF42" s="406"/>
      <c r="AG42" s="406"/>
      <c r="AH42" s="406"/>
      <c r="AI42" s="410" t="s">
        <v>63</v>
      </c>
      <c r="AJ42" s="410"/>
      <c r="AK42" s="410"/>
      <c r="AL42" s="410"/>
      <c r="AM42" s="410"/>
    </row>
    <row r="43" spans="2:39" ht="22.5" customHeight="1">
      <c r="B43" s="406" t="s">
        <v>35</v>
      </c>
      <c r="C43" s="406"/>
      <c r="D43" s="406"/>
      <c r="E43" s="406"/>
      <c r="F43" s="3" t="s">
        <v>1</v>
      </c>
      <c r="N43" s="3" t="s">
        <v>3</v>
      </c>
      <c r="O43" s="3"/>
      <c r="P43" s="5" t="s">
        <v>4</v>
      </c>
      <c r="Q43" s="3" t="s">
        <v>107</v>
      </c>
      <c r="R43" s="3" t="s">
        <v>6</v>
      </c>
      <c r="S43" s="3" t="s">
        <v>108</v>
      </c>
      <c r="T43" s="3"/>
      <c r="U43" s="406" t="s">
        <v>1287</v>
      </c>
      <c r="V43" s="406"/>
      <c r="W43" s="6">
        <v>117</v>
      </c>
      <c r="X43" s="7" t="s">
        <v>103</v>
      </c>
      <c r="Y43" s="3" t="s">
        <v>8</v>
      </c>
      <c r="Z43" s="406"/>
      <c r="AA43" s="406"/>
      <c r="AB43" s="406"/>
      <c r="AC43" s="406"/>
      <c r="AD43" s="406"/>
      <c r="AE43" s="406"/>
      <c r="AF43" s="406"/>
      <c r="AG43" s="406"/>
      <c r="AH43" s="406"/>
      <c r="AI43" s="410" t="s">
        <v>106</v>
      </c>
      <c r="AJ43" s="410"/>
      <c r="AK43" s="410"/>
      <c r="AL43" s="410"/>
      <c r="AM43" s="410"/>
    </row>
    <row r="44" spans="2:39" ht="22.5" customHeight="1">
      <c r="B44" s="406" t="s">
        <v>35</v>
      </c>
      <c r="C44" s="406"/>
      <c r="D44" s="406"/>
      <c r="E44" s="406"/>
      <c r="F44" s="3" t="s">
        <v>1</v>
      </c>
      <c r="N44" s="3" t="s">
        <v>3</v>
      </c>
      <c r="O44" s="3"/>
      <c r="P44" s="5" t="s">
        <v>4</v>
      </c>
      <c r="Q44" s="3" t="s">
        <v>110</v>
      </c>
      <c r="R44" s="3" t="s">
        <v>6</v>
      </c>
      <c r="S44" s="3" t="s">
        <v>111</v>
      </c>
      <c r="T44" s="3"/>
      <c r="U44" s="406" t="s">
        <v>1286</v>
      </c>
      <c r="V44" s="406"/>
      <c r="W44" s="6">
        <v>209.1</v>
      </c>
      <c r="X44" s="7" t="s">
        <v>103</v>
      </c>
      <c r="Y44" s="3" t="s">
        <v>8</v>
      </c>
      <c r="Z44" s="406"/>
      <c r="AA44" s="406"/>
      <c r="AB44" s="406"/>
      <c r="AC44" s="406"/>
      <c r="AD44" s="406"/>
      <c r="AE44" s="406"/>
      <c r="AF44" s="406"/>
      <c r="AG44" s="406"/>
      <c r="AH44" s="406"/>
      <c r="AI44" s="410" t="s">
        <v>109</v>
      </c>
      <c r="AJ44" s="410"/>
      <c r="AK44" s="410"/>
      <c r="AL44" s="410"/>
      <c r="AM44" s="410"/>
    </row>
    <row r="45" spans="2:39" ht="22.5" customHeight="1">
      <c r="B45" s="406" t="s">
        <v>35</v>
      </c>
      <c r="C45" s="406"/>
      <c r="D45" s="406"/>
      <c r="E45" s="406"/>
      <c r="F45" s="3" t="s">
        <v>1</v>
      </c>
      <c r="N45" s="3" t="s">
        <v>3</v>
      </c>
      <c r="O45" s="3"/>
      <c r="P45" s="5" t="s">
        <v>4</v>
      </c>
      <c r="Q45" s="3" t="s">
        <v>114</v>
      </c>
      <c r="R45" s="3" t="s">
        <v>6</v>
      </c>
      <c r="S45" s="3" t="s">
        <v>115</v>
      </c>
      <c r="T45" s="3"/>
      <c r="U45" s="406" t="s">
        <v>1287</v>
      </c>
      <c r="V45" s="406"/>
      <c r="W45" s="6">
        <v>117</v>
      </c>
      <c r="X45" s="7" t="s">
        <v>112</v>
      </c>
      <c r="Y45" s="3" t="s">
        <v>8</v>
      </c>
      <c r="Z45" s="406"/>
      <c r="AA45" s="406"/>
      <c r="AB45" s="406"/>
      <c r="AC45" s="406"/>
      <c r="AD45" s="406"/>
      <c r="AE45" s="406"/>
      <c r="AF45" s="406"/>
      <c r="AG45" s="406"/>
      <c r="AH45" s="406"/>
      <c r="AI45" s="410" t="s">
        <v>113</v>
      </c>
      <c r="AJ45" s="410"/>
      <c r="AK45" s="410"/>
      <c r="AL45" s="410"/>
      <c r="AM45" s="410"/>
    </row>
    <row r="46" spans="2:39" ht="22.5" customHeight="1">
      <c r="B46" s="406" t="s">
        <v>35</v>
      </c>
      <c r="C46" s="406"/>
      <c r="D46" s="406"/>
      <c r="E46" s="406"/>
      <c r="F46" s="3" t="s">
        <v>1</v>
      </c>
      <c r="N46" s="3" t="s">
        <v>3</v>
      </c>
      <c r="O46" s="3"/>
      <c r="P46" s="5" t="s">
        <v>4</v>
      </c>
      <c r="Q46" s="3" t="s">
        <v>117</v>
      </c>
      <c r="R46" s="3" t="s">
        <v>6</v>
      </c>
      <c r="S46" s="3" t="s">
        <v>118</v>
      </c>
      <c r="T46" s="3"/>
      <c r="U46" s="406" t="s">
        <v>1287</v>
      </c>
      <c r="V46" s="406"/>
      <c r="W46" s="6">
        <v>117</v>
      </c>
      <c r="X46" s="7" t="s">
        <v>112</v>
      </c>
      <c r="Y46" s="3" t="s">
        <v>8</v>
      </c>
      <c r="Z46" s="406"/>
      <c r="AA46" s="406"/>
      <c r="AB46" s="406"/>
      <c r="AC46" s="406"/>
      <c r="AD46" s="406"/>
      <c r="AE46" s="406"/>
      <c r="AF46" s="406"/>
      <c r="AG46" s="406"/>
      <c r="AH46" s="406"/>
      <c r="AI46" s="410" t="s">
        <v>116</v>
      </c>
      <c r="AJ46" s="410"/>
      <c r="AK46" s="410"/>
      <c r="AL46" s="410"/>
      <c r="AM46" s="410"/>
    </row>
    <row r="47" spans="2:39" ht="22.5" customHeight="1">
      <c r="B47" s="406" t="s">
        <v>35</v>
      </c>
      <c r="C47" s="406"/>
      <c r="D47" s="406"/>
      <c r="E47" s="406"/>
      <c r="F47" s="3" t="s">
        <v>1</v>
      </c>
      <c r="N47" s="3" t="s">
        <v>3</v>
      </c>
      <c r="O47" s="3"/>
      <c r="P47" s="5" t="s">
        <v>4</v>
      </c>
      <c r="Q47" s="3" t="s">
        <v>119</v>
      </c>
      <c r="R47" s="3" t="s">
        <v>6</v>
      </c>
      <c r="S47" s="3" t="s">
        <v>120</v>
      </c>
      <c r="T47" s="3"/>
      <c r="U47" s="406" t="s">
        <v>1388</v>
      </c>
      <c r="V47" s="406"/>
      <c r="W47" s="6">
        <v>300</v>
      </c>
      <c r="X47" s="7" t="s">
        <v>112</v>
      </c>
      <c r="Y47" s="3" t="s">
        <v>8</v>
      </c>
      <c r="Z47" s="406"/>
      <c r="AA47" s="406"/>
      <c r="AB47" s="406"/>
      <c r="AC47" s="406"/>
      <c r="AD47" s="406"/>
      <c r="AE47" s="406"/>
      <c r="AF47" s="406"/>
      <c r="AG47" s="406"/>
      <c r="AH47" s="406"/>
      <c r="AI47" s="410" t="s">
        <v>116</v>
      </c>
      <c r="AJ47" s="410"/>
      <c r="AK47" s="410"/>
      <c r="AL47" s="410"/>
      <c r="AM47" s="410"/>
    </row>
    <row r="48" spans="2:39" ht="22.5" customHeight="1">
      <c r="B48" s="406" t="s">
        <v>35</v>
      </c>
      <c r="C48" s="406"/>
      <c r="D48" s="406"/>
      <c r="E48" s="406"/>
      <c r="F48" s="3" t="s">
        <v>1</v>
      </c>
      <c r="N48" s="3" t="s">
        <v>3</v>
      </c>
      <c r="O48" s="3"/>
      <c r="P48" s="5" t="s">
        <v>4</v>
      </c>
      <c r="Q48" s="3" t="s">
        <v>122</v>
      </c>
      <c r="R48" s="3" t="s">
        <v>6</v>
      </c>
      <c r="S48" s="3" t="s">
        <v>123</v>
      </c>
      <c r="T48" s="3"/>
      <c r="U48" s="409" t="s">
        <v>1287</v>
      </c>
      <c r="V48" s="409"/>
      <c r="W48" s="71">
        <v>117</v>
      </c>
      <c r="X48" s="77" t="s">
        <v>112</v>
      </c>
      <c r="Y48" s="315" t="s">
        <v>8</v>
      </c>
      <c r="Z48" s="409"/>
      <c r="AA48" s="409"/>
      <c r="AB48" s="409"/>
      <c r="AC48" s="409"/>
      <c r="AD48" s="409"/>
      <c r="AE48" s="409"/>
      <c r="AF48" s="409"/>
      <c r="AG48" s="409"/>
      <c r="AH48" s="409"/>
      <c r="AI48" s="411" t="s">
        <v>121</v>
      </c>
      <c r="AJ48" s="411"/>
      <c r="AK48" s="411"/>
      <c r="AL48" s="411"/>
      <c r="AM48" s="411"/>
    </row>
    <row r="49" spans="2:39" ht="22.5" customHeight="1">
      <c r="B49" s="406" t="s">
        <v>35</v>
      </c>
      <c r="C49" s="406"/>
      <c r="D49" s="406"/>
      <c r="E49" s="406"/>
      <c r="F49" s="3" t="s">
        <v>1</v>
      </c>
      <c r="N49" s="3" t="s">
        <v>3</v>
      </c>
      <c r="O49" s="3"/>
      <c r="P49" s="5" t="s">
        <v>4</v>
      </c>
      <c r="Q49" s="3" t="s">
        <v>125</v>
      </c>
      <c r="R49" s="3" t="s">
        <v>6</v>
      </c>
      <c r="S49" s="3" t="s">
        <v>126</v>
      </c>
      <c r="T49" s="3"/>
      <c r="U49" s="409" t="s">
        <v>1295</v>
      </c>
      <c r="V49" s="409"/>
      <c r="W49" s="71">
        <v>577.5</v>
      </c>
      <c r="X49" s="77" t="s">
        <v>2</v>
      </c>
      <c r="Y49" s="315" t="s">
        <v>8</v>
      </c>
      <c r="Z49" s="409"/>
      <c r="AA49" s="409"/>
      <c r="AB49" s="409"/>
      <c r="AC49" s="409"/>
      <c r="AD49" s="409"/>
      <c r="AE49" s="409"/>
      <c r="AF49" s="409"/>
      <c r="AG49" s="409"/>
      <c r="AH49" s="409"/>
      <c r="AI49" s="411" t="s">
        <v>124</v>
      </c>
      <c r="AJ49" s="411"/>
      <c r="AK49" s="411"/>
      <c r="AL49" s="411"/>
      <c r="AM49" s="411"/>
    </row>
    <row r="50" spans="2:39" ht="22.5" customHeight="1">
      <c r="B50" s="406" t="s">
        <v>35</v>
      </c>
      <c r="C50" s="406"/>
      <c r="D50" s="406"/>
      <c r="E50" s="406"/>
      <c r="F50" s="3" t="s">
        <v>1</v>
      </c>
      <c r="N50" s="3" t="s">
        <v>3</v>
      </c>
      <c r="O50" s="3"/>
      <c r="P50" s="5" t="s">
        <v>10</v>
      </c>
      <c r="Q50" s="3" t="s">
        <v>129</v>
      </c>
      <c r="R50" s="3" t="s">
        <v>6</v>
      </c>
      <c r="S50" s="3" t="s">
        <v>130</v>
      </c>
      <c r="T50" s="3"/>
      <c r="U50" s="409" t="s">
        <v>1385</v>
      </c>
      <c r="V50" s="409"/>
      <c r="W50" s="71">
        <v>444</v>
      </c>
      <c r="X50" s="77" t="s">
        <v>127</v>
      </c>
      <c r="Y50" s="315" t="s">
        <v>8</v>
      </c>
      <c r="Z50" s="409"/>
      <c r="AA50" s="409"/>
      <c r="AB50" s="409"/>
      <c r="AC50" s="409"/>
      <c r="AD50" s="409"/>
      <c r="AE50" s="409"/>
      <c r="AF50" s="409"/>
      <c r="AG50" s="409"/>
      <c r="AH50" s="409"/>
      <c r="AI50" s="411" t="s">
        <v>128</v>
      </c>
      <c r="AJ50" s="411"/>
      <c r="AK50" s="411"/>
      <c r="AL50" s="411"/>
      <c r="AM50" s="411"/>
    </row>
    <row r="51" spans="2:39" ht="22.5" customHeight="1">
      <c r="B51" s="406" t="s">
        <v>35</v>
      </c>
      <c r="C51" s="406"/>
      <c r="D51" s="406"/>
      <c r="E51" s="406"/>
      <c r="F51" s="3" t="s">
        <v>1</v>
      </c>
      <c r="N51" s="3" t="s">
        <v>3</v>
      </c>
      <c r="O51" s="3"/>
      <c r="P51" s="5" t="s">
        <v>10</v>
      </c>
      <c r="Q51" s="3" t="s">
        <v>133</v>
      </c>
      <c r="R51" s="3" t="s">
        <v>6</v>
      </c>
      <c r="S51" s="3" t="s">
        <v>134</v>
      </c>
      <c r="T51" s="3"/>
      <c r="U51" s="409" t="s">
        <v>1385</v>
      </c>
      <c r="V51" s="409"/>
      <c r="W51" s="71">
        <v>444</v>
      </c>
      <c r="X51" s="77" t="s">
        <v>131</v>
      </c>
      <c r="Y51" s="315" t="s">
        <v>8</v>
      </c>
      <c r="Z51" s="409"/>
      <c r="AA51" s="409"/>
      <c r="AB51" s="409"/>
      <c r="AC51" s="409"/>
      <c r="AD51" s="409"/>
      <c r="AE51" s="409"/>
      <c r="AF51" s="409"/>
      <c r="AG51" s="409"/>
      <c r="AH51" s="409"/>
      <c r="AI51" s="411" t="s">
        <v>132</v>
      </c>
      <c r="AJ51" s="411"/>
      <c r="AK51" s="411"/>
      <c r="AL51" s="411"/>
      <c r="AM51" s="411"/>
    </row>
    <row r="52" spans="2:39" ht="22.5" customHeight="1">
      <c r="B52" s="406" t="s">
        <v>35</v>
      </c>
      <c r="C52" s="406"/>
      <c r="D52" s="406"/>
      <c r="E52" s="406"/>
      <c r="F52" s="3" t="s">
        <v>1</v>
      </c>
      <c r="N52" s="3" t="s">
        <v>3</v>
      </c>
      <c r="O52" s="3"/>
      <c r="P52" s="5" t="s">
        <v>10</v>
      </c>
      <c r="Q52" s="3" t="s">
        <v>136</v>
      </c>
      <c r="R52" s="3" t="s">
        <v>6</v>
      </c>
      <c r="S52" s="3" t="s">
        <v>137</v>
      </c>
      <c r="T52" s="3"/>
      <c r="U52" s="406" t="s">
        <v>1385</v>
      </c>
      <c r="V52" s="406"/>
      <c r="W52" s="6">
        <v>444</v>
      </c>
      <c r="X52" s="7" t="s">
        <v>131</v>
      </c>
      <c r="Y52" s="3" t="s">
        <v>8</v>
      </c>
      <c r="Z52" s="406"/>
      <c r="AA52" s="406"/>
      <c r="AB52" s="406"/>
      <c r="AC52" s="406"/>
      <c r="AD52" s="406"/>
      <c r="AE52" s="406"/>
      <c r="AF52" s="406"/>
      <c r="AG52" s="406"/>
      <c r="AH52" s="406"/>
      <c r="AI52" s="410" t="s">
        <v>135</v>
      </c>
      <c r="AJ52" s="410"/>
      <c r="AK52" s="410"/>
      <c r="AL52" s="410"/>
      <c r="AM52" s="410"/>
    </row>
    <row r="53" spans="2:39" ht="22.5" customHeight="1">
      <c r="B53" s="406" t="s">
        <v>35</v>
      </c>
      <c r="C53" s="406"/>
      <c r="D53" s="406"/>
      <c r="E53" s="406"/>
      <c r="F53" s="3" t="s">
        <v>1</v>
      </c>
      <c r="N53" s="3" t="s">
        <v>3</v>
      </c>
      <c r="O53" s="3"/>
      <c r="P53" s="5" t="s">
        <v>10</v>
      </c>
      <c r="Q53" s="3" t="s">
        <v>139</v>
      </c>
      <c r="R53" s="3" t="s">
        <v>6</v>
      </c>
      <c r="S53" s="3" t="s">
        <v>140</v>
      </c>
      <c r="T53" s="3"/>
      <c r="U53" s="406" t="s">
        <v>1388</v>
      </c>
      <c r="V53" s="406"/>
      <c r="W53" s="6">
        <v>232.2</v>
      </c>
      <c r="X53" s="7" t="s">
        <v>131</v>
      </c>
      <c r="Y53" s="3" t="s">
        <v>8</v>
      </c>
      <c r="Z53" s="406"/>
      <c r="AA53" s="406"/>
      <c r="AB53" s="406"/>
      <c r="AC53" s="406"/>
      <c r="AD53" s="406"/>
      <c r="AE53" s="406"/>
      <c r="AF53" s="406"/>
      <c r="AG53" s="406"/>
      <c r="AH53" s="406"/>
      <c r="AI53" s="410" t="s">
        <v>138</v>
      </c>
      <c r="AJ53" s="410"/>
      <c r="AK53" s="410"/>
      <c r="AL53" s="410"/>
      <c r="AM53" s="410"/>
    </row>
    <row r="54" spans="2:39" ht="22.5" customHeight="1">
      <c r="B54" s="406" t="s">
        <v>35</v>
      </c>
      <c r="C54" s="406"/>
      <c r="D54" s="406"/>
      <c r="E54" s="406"/>
      <c r="F54" s="3" t="s">
        <v>1</v>
      </c>
      <c r="N54" s="3" t="s">
        <v>3</v>
      </c>
      <c r="O54" s="3"/>
      <c r="P54" s="5" t="s">
        <v>10</v>
      </c>
      <c r="Q54" s="3" t="s">
        <v>141</v>
      </c>
      <c r="R54" s="3" t="s">
        <v>6</v>
      </c>
      <c r="S54" s="3" t="s">
        <v>142</v>
      </c>
      <c r="T54" s="3"/>
      <c r="U54" s="406" t="s">
        <v>1385</v>
      </c>
      <c r="V54" s="406"/>
      <c r="W54" s="6">
        <v>444</v>
      </c>
      <c r="X54" s="7" t="s">
        <v>131</v>
      </c>
      <c r="Y54" s="3" t="s">
        <v>8</v>
      </c>
      <c r="Z54" s="406"/>
      <c r="AA54" s="406"/>
      <c r="AB54" s="406"/>
      <c r="AC54" s="406"/>
      <c r="AD54" s="406"/>
      <c r="AE54" s="406"/>
      <c r="AF54" s="406"/>
      <c r="AG54" s="406"/>
      <c r="AH54" s="406"/>
      <c r="AI54" s="410" t="s">
        <v>72</v>
      </c>
      <c r="AJ54" s="410"/>
      <c r="AK54" s="410"/>
      <c r="AL54" s="410"/>
      <c r="AM54" s="410"/>
    </row>
    <row r="55" spans="2:39" ht="22.5" customHeight="1">
      <c r="B55" s="406" t="s">
        <v>35</v>
      </c>
      <c r="C55" s="406"/>
      <c r="D55" s="406"/>
      <c r="E55" s="406"/>
      <c r="F55" s="3" t="s">
        <v>1</v>
      </c>
      <c r="N55" s="3" t="s">
        <v>3</v>
      </c>
      <c r="O55" s="3"/>
      <c r="P55" s="5" t="s">
        <v>10</v>
      </c>
      <c r="Q55" s="3" t="s">
        <v>144</v>
      </c>
      <c r="R55" s="3" t="s">
        <v>6</v>
      </c>
      <c r="S55" s="3" t="s">
        <v>145</v>
      </c>
      <c r="T55" s="3"/>
      <c r="U55" s="406" t="s">
        <v>1292</v>
      </c>
      <c r="V55" s="406"/>
      <c r="W55" s="6">
        <v>395.6</v>
      </c>
      <c r="X55" s="7" t="s">
        <v>143</v>
      </c>
      <c r="Y55" s="3" t="s">
        <v>8</v>
      </c>
      <c r="Z55" s="406"/>
      <c r="AA55" s="406"/>
      <c r="AB55" s="406"/>
      <c r="AC55" s="406"/>
      <c r="AD55" s="406"/>
      <c r="AE55" s="406"/>
      <c r="AF55" s="406"/>
      <c r="AG55" s="406"/>
      <c r="AH55" s="406"/>
      <c r="AI55" s="410" t="s">
        <v>56</v>
      </c>
      <c r="AJ55" s="410"/>
      <c r="AK55" s="410"/>
      <c r="AL55" s="410"/>
      <c r="AM55" s="410"/>
    </row>
    <row r="56" spans="2:39" ht="22.5" customHeight="1">
      <c r="B56" s="406" t="s">
        <v>35</v>
      </c>
      <c r="C56" s="406"/>
      <c r="D56" s="406"/>
      <c r="E56" s="406"/>
      <c r="F56" s="3" t="s">
        <v>1</v>
      </c>
      <c r="N56" s="3" t="s">
        <v>3</v>
      </c>
      <c r="O56" s="3"/>
      <c r="P56" s="5" t="s">
        <v>10</v>
      </c>
      <c r="Q56" s="3" t="s">
        <v>146</v>
      </c>
      <c r="R56" s="3" t="s">
        <v>6</v>
      </c>
      <c r="S56" s="3" t="s">
        <v>147</v>
      </c>
      <c r="T56" s="3"/>
      <c r="U56" s="406" t="s">
        <v>1295</v>
      </c>
      <c r="V56" s="406"/>
      <c r="W56" s="6">
        <v>808.5</v>
      </c>
      <c r="X56" s="7" t="s">
        <v>143</v>
      </c>
      <c r="Y56" s="3" t="s">
        <v>8</v>
      </c>
      <c r="Z56" s="406"/>
      <c r="AA56" s="406"/>
      <c r="AB56" s="406"/>
      <c r="AC56" s="406"/>
      <c r="AD56" s="406"/>
      <c r="AE56" s="406"/>
      <c r="AF56" s="406"/>
      <c r="AG56" s="406"/>
      <c r="AH56" s="406"/>
      <c r="AI56" s="410" t="s">
        <v>128</v>
      </c>
      <c r="AJ56" s="410"/>
      <c r="AK56" s="410"/>
      <c r="AL56" s="410"/>
      <c r="AM56" s="410"/>
    </row>
    <row r="57" spans="2:39" ht="22.5" customHeight="1">
      <c r="B57" s="406" t="s">
        <v>35</v>
      </c>
      <c r="C57" s="406"/>
      <c r="D57" s="406"/>
      <c r="E57" s="406"/>
      <c r="F57" s="3" t="s">
        <v>1</v>
      </c>
      <c r="N57" s="3" t="s">
        <v>3</v>
      </c>
      <c r="O57" s="3"/>
      <c r="P57" s="5" t="s">
        <v>10</v>
      </c>
      <c r="Q57" s="3" t="s">
        <v>148</v>
      </c>
      <c r="R57" s="3" t="s">
        <v>6</v>
      </c>
      <c r="S57" s="3" t="s">
        <v>149</v>
      </c>
      <c r="T57" s="3"/>
      <c r="U57" s="406" t="s">
        <v>1295</v>
      </c>
      <c r="V57" s="406"/>
      <c r="W57" s="6">
        <v>555.23</v>
      </c>
      <c r="X57" s="7" t="s">
        <v>143</v>
      </c>
      <c r="Y57" s="3" t="s">
        <v>8</v>
      </c>
      <c r="Z57" s="406"/>
      <c r="AA57" s="406"/>
      <c r="AB57" s="406"/>
      <c r="AC57" s="406"/>
      <c r="AD57" s="406"/>
      <c r="AE57" s="406"/>
      <c r="AF57" s="406"/>
      <c r="AG57" s="406"/>
      <c r="AH57" s="406"/>
      <c r="AI57" s="410" t="s">
        <v>138</v>
      </c>
      <c r="AJ57" s="410"/>
      <c r="AK57" s="410"/>
      <c r="AL57" s="410"/>
      <c r="AM57" s="410"/>
    </row>
    <row r="58" spans="2:39" ht="22.5" customHeight="1">
      <c r="B58" s="406" t="s">
        <v>35</v>
      </c>
      <c r="C58" s="406"/>
      <c r="D58" s="406"/>
      <c r="E58" s="406"/>
      <c r="F58" s="3" t="s">
        <v>1</v>
      </c>
      <c r="N58" s="3" t="s">
        <v>3</v>
      </c>
      <c r="O58" s="3"/>
      <c r="P58" s="5" t="s">
        <v>10</v>
      </c>
      <c r="Q58" s="3" t="s">
        <v>151</v>
      </c>
      <c r="R58" s="3" t="s">
        <v>6</v>
      </c>
      <c r="S58" s="3" t="s">
        <v>152</v>
      </c>
      <c r="T58" s="3"/>
      <c r="U58" s="406" t="s">
        <v>1292</v>
      </c>
      <c r="V58" s="406"/>
      <c r="W58" s="6">
        <v>395.6</v>
      </c>
      <c r="X58" s="7" t="s">
        <v>143</v>
      </c>
      <c r="Y58" s="3" t="s">
        <v>8</v>
      </c>
      <c r="Z58" s="406"/>
      <c r="AA58" s="406"/>
      <c r="AB58" s="406"/>
      <c r="AC58" s="406"/>
      <c r="AD58" s="406"/>
      <c r="AE58" s="406"/>
      <c r="AF58" s="406"/>
      <c r="AG58" s="406"/>
      <c r="AH58" s="406"/>
      <c r="AI58" s="410" t="s">
        <v>150</v>
      </c>
      <c r="AJ58" s="410"/>
      <c r="AK58" s="410"/>
      <c r="AL58" s="410"/>
      <c r="AM58" s="410"/>
    </row>
    <row r="59" spans="2:39" ht="22.5" customHeight="1">
      <c r="B59" s="406" t="s">
        <v>35</v>
      </c>
      <c r="C59" s="406"/>
      <c r="D59" s="406"/>
      <c r="E59" s="406"/>
      <c r="F59" s="3" t="s">
        <v>1</v>
      </c>
      <c r="N59" s="3" t="s">
        <v>3</v>
      </c>
      <c r="O59" s="3"/>
      <c r="P59" s="5" t="s">
        <v>10</v>
      </c>
      <c r="Q59" s="3" t="s">
        <v>154</v>
      </c>
      <c r="R59" s="3" t="s">
        <v>6</v>
      </c>
      <c r="S59" s="3" t="s">
        <v>155</v>
      </c>
      <c r="T59" s="3"/>
      <c r="U59" s="406" t="s">
        <v>1295</v>
      </c>
      <c r="V59" s="406"/>
      <c r="W59" s="6">
        <v>577.5</v>
      </c>
      <c r="X59" s="7" t="s">
        <v>153</v>
      </c>
      <c r="Y59" s="3" t="s">
        <v>8</v>
      </c>
      <c r="Z59" s="406"/>
      <c r="AA59" s="406"/>
      <c r="AB59" s="406"/>
      <c r="AC59" s="406"/>
      <c r="AD59" s="406"/>
      <c r="AE59" s="406"/>
      <c r="AF59" s="406"/>
      <c r="AG59" s="406"/>
      <c r="AH59" s="406"/>
      <c r="AI59" s="410" t="s">
        <v>46</v>
      </c>
      <c r="AJ59" s="410"/>
      <c r="AK59" s="410"/>
      <c r="AL59" s="410"/>
      <c r="AM59" s="410"/>
    </row>
    <row r="60" spans="2:39" ht="22.5" customHeight="1">
      <c r="B60" s="406" t="s">
        <v>35</v>
      </c>
      <c r="C60" s="406"/>
      <c r="D60" s="406"/>
      <c r="E60" s="406"/>
      <c r="F60" s="3" t="s">
        <v>1</v>
      </c>
      <c r="N60" s="3" t="s">
        <v>3</v>
      </c>
      <c r="O60" s="3"/>
      <c r="P60" s="5" t="s">
        <v>10</v>
      </c>
      <c r="Q60" s="3" t="s">
        <v>157</v>
      </c>
      <c r="R60" s="3" t="s">
        <v>6</v>
      </c>
      <c r="S60" s="3" t="s">
        <v>158</v>
      </c>
      <c r="T60" s="3"/>
      <c r="U60" s="406" t="s">
        <v>1394</v>
      </c>
      <c r="V60" s="406"/>
      <c r="W60" s="71">
        <v>288</v>
      </c>
      <c r="X60" s="72" t="s">
        <v>23</v>
      </c>
      <c r="Y60" s="3" t="s">
        <v>8</v>
      </c>
      <c r="Z60" s="406"/>
      <c r="AA60" s="406"/>
      <c r="AB60" s="406"/>
      <c r="AC60" s="406"/>
      <c r="AD60" s="406"/>
      <c r="AE60" s="406"/>
      <c r="AF60" s="406"/>
      <c r="AG60" s="406"/>
      <c r="AH60" s="406"/>
      <c r="AI60" s="410" t="s">
        <v>156</v>
      </c>
      <c r="AJ60" s="410"/>
      <c r="AK60" s="410"/>
      <c r="AL60" s="410"/>
      <c r="AM60" s="410"/>
    </row>
    <row r="61" spans="2:39" ht="22.5" customHeight="1">
      <c r="B61" s="406" t="s">
        <v>35</v>
      </c>
      <c r="C61" s="406"/>
      <c r="D61" s="406"/>
      <c r="E61" s="406"/>
      <c r="F61" s="3" t="s">
        <v>1</v>
      </c>
      <c r="N61" s="3" t="s">
        <v>3</v>
      </c>
      <c r="O61" s="3"/>
      <c r="P61" s="5" t="s">
        <v>10</v>
      </c>
      <c r="Q61" s="3" t="s">
        <v>159</v>
      </c>
      <c r="R61" s="3" t="s">
        <v>6</v>
      </c>
      <c r="S61" s="3" t="s">
        <v>160</v>
      </c>
      <c r="T61" s="3"/>
      <c r="U61" s="406" t="s">
        <v>1395</v>
      </c>
      <c r="V61" s="406"/>
      <c r="W61" s="71">
        <v>280.8</v>
      </c>
      <c r="X61" s="72" t="s">
        <v>23</v>
      </c>
      <c r="Y61" s="3" t="s">
        <v>8</v>
      </c>
      <c r="Z61" s="406"/>
      <c r="AA61" s="406"/>
      <c r="AB61" s="406"/>
      <c r="AC61" s="406"/>
      <c r="AD61" s="406"/>
      <c r="AE61" s="406"/>
      <c r="AF61" s="406"/>
      <c r="AG61" s="406"/>
      <c r="AH61" s="406"/>
      <c r="AI61" s="410" t="s">
        <v>20</v>
      </c>
      <c r="AJ61" s="410"/>
      <c r="AK61" s="410"/>
      <c r="AL61" s="410"/>
      <c r="AM61" s="410"/>
    </row>
    <row r="62" spans="2:39" ht="22.5" customHeight="1">
      <c r="B62" s="406" t="s">
        <v>35</v>
      </c>
      <c r="C62" s="406"/>
      <c r="D62" s="406"/>
      <c r="E62" s="406"/>
      <c r="F62" s="3" t="s">
        <v>1</v>
      </c>
      <c r="N62" s="3" t="s">
        <v>3</v>
      </c>
      <c r="O62" s="3"/>
      <c r="P62" s="5" t="s">
        <v>10</v>
      </c>
      <c r="Q62" s="3" t="s">
        <v>162</v>
      </c>
      <c r="R62" s="3" t="s">
        <v>6</v>
      </c>
      <c r="S62" s="3" t="s">
        <v>163</v>
      </c>
      <c r="T62" s="3"/>
      <c r="U62" s="406" t="s">
        <v>1295</v>
      </c>
      <c r="V62" s="406"/>
      <c r="W62" s="71">
        <v>792</v>
      </c>
      <c r="X62" s="72" t="s">
        <v>23</v>
      </c>
      <c r="Y62" s="3" t="s">
        <v>8</v>
      </c>
      <c r="Z62" s="406"/>
      <c r="AA62" s="406"/>
      <c r="AB62" s="406"/>
      <c r="AC62" s="406"/>
      <c r="AD62" s="406"/>
      <c r="AE62" s="406"/>
      <c r="AF62" s="406"/>
      <c r="AG62" s="406"/>
      <c r="AH62" s="406"/>
      <c r="AI62" s="410" t="s">
        <v>161</v>
      </c>
      <c r="AJ62" s="410"/>
      <c r="AK62" s="410"/>
      <c r="AL62" s="410"/>
      <c r="AM62" s="410"/>
    </row>
    <row r="63" spans="2:39" ht="22.5" customHeight="1">
      <c r="B63" s="406" t="s">
        <v>35</v>
      </c>
      <c r="C63" s="406"/>
      <c r="D63" s="406"/>
      <c r="E63" s="406"/>
      <c r="F63" s="3" t="s">
        <v>1</v>
      </c>
      <c r="N63" s="3" t="s">
        <v>3</v>
      </c>
      <c r="O63" s="3"/>
      <c r="P63" s="5" t="s">
        <v>10</v>
      </c>
      <c r="Q63" s="3" t="s">
        <v>164</v>
      </c>
      <c r="R63" s="3" t="s">
        <v>6</v>
      </c>
      <c r="S63" s="3" t="s">
        <v>165</v>
      </c>
      <c r="T63" s="3"/>
      <c r="U63" s="406" t="s">
        <v>1395</v>
      </c>
      <c r="V63" s="406"/>
      <c r="W63" s="6">
        <v>280.8</v>
      </c>
      <c r="X63" s="7" t="s">
        <v>23</v>
      </c>
      <c r="Y63" s="3" t="s">
        <v>8</v>
      </c>
      <c r="Z63" s="406"/>
      <c r="AA63" s="406"/>
      <c r="AB63" s="406"/>
      <c r="AC63" s="406"/>
      <c r="AD63" s="406"/>
      <c r="AE63" s="406"/>
      <c r="AF63" s="406"/>
      <c r="AG63" s="406"/>
      <c r="AH63" s="406"/>
      <c r="AI63" s="410" t="s">
        <v>161</v>
      </c>
      <c r="AJ63" s="410"/>
      <c r="AK63" s="410"/>
      <c r="AL63" s="410"/>
      <c r="AM63" s="410"/>
    </row>
    <row r="64" spans="2:39" ht="22.5" customHeight="1">
      <c r="B64" s="406" t="s">
        <v>35</v>
      </c>
      <c r="C64" s="406"/>
      <c r="D64" s="406"/>
      <c r="E64" s="406"/>
      <c r="F64" s="3" t="s">
        <v>1</v>
      </c>
      <c r="N64" s="3" t="s">
        <v>3</v>
      </c>
      <c r="O64" s="3"/>
      <c r="P64" s="5" t="s">
        <v>10</v>
      </c>
      <c r="Q64" s="3" t="s">
        <v>167</v>
      </c>
      <c r="R64" s="3" t="s">
        <v>6</v>
      </c>
      <c r="S64" s="3" t="s">
        <v>168</v>
      </c>
      <c r="T64" s="3"/>
      <c r="U64" s="406" t="s">
        <v>1290</v>
      </c>
      <c r="V64" s="406"/>
      <c r="W64" s="6">
        <v>204</v>
      </c>
      <c r="X64" s="7" t="s">
        <v>23</v>
      </c>
      <c r="Y64" s="3" t="s">
        <v>8</v>
      </c>
      <c r="Z64" s="406"/>
      <c r="AA64" s="406"/>
      <c r="AB64" s="406"/>
      <c r="AC64" s="406"/>
      <c r="AD64" s="406"/>
      <c r="AE64" s="406"/>
      <c r="AF64" s="406"/>
      <c r="AG64" s="406"/>
      <c r="AH64" s="406"/>
      <c r="AI64" s="410" t="s">
        <v>166</v>
      </c>
      <c r="AJ64" s="410"/>
      <c r="AK64" s="410"/>
      <c r="AL64" s="410"/>
      <c r="AM64" s="410"/>
    </row>
    <row r="65" spans="2:39" ht="22.5" customHeight="1">
      <c r="B65" s="406" t="s">
        <v>35</v>
      </c>
      <c r="C65" s="406"/>
      <c r="D65" s="406"/>
      <c r="E65" s="406"/>
      <c r="F65" s="3" t="s">
        <v>1</v>
      </c>
      <c r="N65" s="3" t="s">
        <v>3</v>
      </c>
      <c r="O65" s="3"/>
      <c r="P65" s="5" t="s">
        <v>10</v>
      </c>
      <c r="Q65" s="3" t="s">
        <v>171</v>
      </c>
      <c r="R65" s="3" t="s">
        <v>6</v>
      </c>
      <c r="S65" s="3" t="s">
        <v>172</v>
      </c>
      <c r="T65" s="3"/>
      <c r="U65" s="406" t="s">
        <v>1287</v>
      </c>
      <c r="V65" s="406"/>
      <c r="W65" s="6">
        <v>117</v>
      </c>
      <c r="X65" s="7" t="s">
        <v>169</v>
      </c>
      <c r="Y65" s="3" t="s">
        <v>8</v>
      </c>
      <c r="Z65" s="406"/>
      <c r="AA65" s="406"/>
      <c r="AB65" s="406"/>
      <c r="AC65" s="406"/>
      <c r="AD65" s="406"/>
      <c r="AE65" s="406"/>
      <c r="AF65" s="406"/>
      <c r="AG65" s="406"/>
      <c r="AH65" s="406"/>
      <c r="AI65" s="410" t="s">
        <v>170</v>
      </c>
      <c r="AJ65" s="410"/>
      <c r="AK65" s="410"/>
      <c r="AL65" s="410"/>
      <c r="AM65" s="410"/>
    </row>
    <row r="66" spans="2:39" ht="22.5" customHeight="1">
      <c r="B66" s="406" t="s">
        <v>35</v>
      </c>
      <c r="C66" s="406"/>
      <c r="D66" s="406"/>
      <c r="E66" s="406"/>
      <c r="F66" s="3" t="s">
        <v>1</v>
      </c>
      <c r="N66" s="3" t="s">
        <v>3</v>
      </c>
      <c r="O66" s="3"/>
      <c r="P66" s="5" t="s">
        <v>10</v>
      </c>
      <c r="Q66" s="3" t="s">
        <v>174</v>
      </c>
      <c r="R66" s="3" t="s">
        <v>6</v>
      </c>
      <c r="S66" s="3" t="s">
        <v>175</v>
      </c>
      <c r="T66" s="3"/>
      <c r="U66" s="406" t="s">
        <v>1388</v>
      </c>
      <c r="V66" s="406"/>
      <c r="W66" s="6">
        <v>420</v>
      </c>
      <c r="X66" s="7" t="s">
        <v>169</v>
      </c>
      <c r="Y66" s="3" t="s">
        <v>8</v>
      </c>
      <c r="Z66" s="406"/>
      <c r="AA66" s="406"/>
      <c r="AB66" s="406"/>
      <c r="AC66" s="406"/>
      <c r="AD66" s="406"/>
      <c r="AE66" s="406"/>
      <c r="AF66" s="406"/>
      <c r="AG66" s="406"/>
      <c r="AH66" s="406"/>
      <c r="AI66" s="410" t="s">
        <v>173</v>
      </c>
      <c r="AJ66" s="410"/>
      <c r="AK66" s="410"/>
      <c r="AL66" s="410"/>
      <c r="AM66" s="410"/>
    </row>
    <row r="67" spans="2:39" ht="22.5" customHeight="1">
      <c r="B67" s="406" t="s">
        <v>35</v>
      </c>
      <c r="C67" s="406"/>
      <c r="D67" s="406"/>
      <c r="E67" s="406"/>
      <c r="F67" s="3" t="s">
        <v>1</v>
      </c>
      <c r="N67" s="3" t="s">
        <v>3</v>
      </c>
      <c r="O67" s="3"/>
      <c r="P67" s="5" t="s">
        <v>10</v>
      </c>
      <c r="Q67" s="3" t="s">
        <v>177</v>
      </c>
      <c r="R67" s="3" t="s">
        <v>6</v>
      </c>
      <c r="S67" s="3" t="s">
        <v>178</v>
      </c>
      <c r="T67" s="3"/>
      <c r="U67" s="406" t="s">
        <v>1395</v>
      </c>
      <c r="V67" s="406"/>
      <c r="W67" s="6">
        <v>280.8</v>
      </c>
      <c r="X67" s="7" t="s">
        <v>169</v>
      </c>
      <c r="Y67" s="3" t="s">
        <v>8</v>
      </c>
      <c r="Z67" s="406"/>
      <c r="AA67" s="406"/>
      <c r="AB67" s="406"/>
      <c r="AC67" s="406"/>
      <c r="AD67" s="406"/>
      <c r="AE67" s="406"/>
      <c r="AF67" s="406"/>
      <c r="AG67" s="406"/>
      <c r="AH67" s="406"/>
      <c r="AI67" s="410" t="s">
        <v>176</v>
      </c>
      <c r="AJ67" s="410"/>
      <c r="AK67" s="410"/>
      <c r="AL67" s="410"/>
      <c r="AM67" s="410"/>
    </row>
    <row r="68" spans="2:39" ht="22.5" customHeight="1">
      <c r="B68" s="406" t="s">
        <v>35</v>
      </c>
      <c r="C68" s="406"/>
      <c r="D68" s="406"/>
      <c r="E68" s="406"/>
      <c r="F68" s="3" t="s">
        <v>1</v>
      </c>
      <c r="N68" s="3" t="s">
        <v>3</v>
      </c>
      <c r="O68" s="3"/>
      <c r="P68" s="5" t="s">
        <v>10</v>
      </c>
      <c r="Q68" s="3" t="s">
        <v>180</v>
      </c>
      <c r="R68" s="3" t="s">
        <v>6</v>
      </c>
      <c r="S68" s="3" t="s">
        <v>181</v>
      </c>
      <c r="T68" s="3"/>
      <c r="U68" s="406" t="s">
        <v>1290</v>
      </c>
      <c r="V68" s="406"/>
      <c r="W68" s="6">
        <v>204</v>
      </c>
      <c r="X68" s="7" t="s">
        <v>169</v>
      </c>
      <c r="Y68" s="3" t="s">
        <v>8</v>
      </c>
      <c r="Z68" s="406"/>
      <c r="AA68" s="406"/>
      <c r="AB68" s="406"/>
      <c r="AC68" s="406"/>
      <c r="AD68" s="406"/>
      <c r="AE68" s="406"/>
      <c r="AF68" s="406"/>
      <c r="AG68" s="406"/>
      <c r="AH68" s="406"/>
      <c r="AI68" s="410" t="s">
        <v>179</v>
      </c>
      <c r="AJ68" s="410"/>
      <c r="AK68" s="410"/>
      <c r="AL68" s="410"/>
      <c r="AM68" s="410"/>
    </row>
    <row r="69" spans="2:39" ht="22.5" customHeight="1">
      <c r="B69" s="406" t="s">
        <v>35</v>
      </c>
      <c r="C69" s="406"/>
      <c r="D69" s="406"/>
      <c r="E69" s="406"/>
      <c r="F69" s="3" t="s">
        <v>1</v>
      </c>
      <c r="N69" s="3" t="s">
        <v>3</v>
      </c>
      <c r="O69" s="3"/>
      <c r="P69" s="5" t="s">
        <v>10</v>
      </c>
      <c r="Q69" s="3" t="s">
        <v>183</v>
      </c>
      <c r="R69" s="3" t="s">
        <v>6</v>
      </c>
      <c r="S69" s="3" t="s">
        <v>184</v>
      </c>
      <c r="T69" s="3"/>
      <c r="U69" s="406" t="s">
        <v>1395</v>
      </c>
      <c r="V69" s="406"/>
      <c r="W69" s="6">
        <v>280.8</v>
      </c>
      <c r="X69" s="7" t="s">
        <v>169</v>
      </c>
      <c r="Y69" s="3" t="s">
        <v>8</v>
      </c>
      <c r="Z69" s="406"/>
      <c r="AA69" s="406"/>
      <c r="AB69" s="406"/>
      <c r="AC69" s="406"/>
      <c r="AD69" s="406"/>
      <c r="AE69" s="406"/>
      <c r="AF69" s="406"/>
      <c r="AG69" s="406"/>
      <c r="AH69" s="406"/>
      <c r="AI69" s="410" t="s">
        <v>182</v>
      </c>
      <c r="AJ69" s="410"/>
      <c r="AK69" s="410"/>
      <c r="AL69" s="410"/>
      <c r="AM69" s="410"/>
    </row>
    <row r="70" spans="2:39" ht="22.5" customHeight="1">
      <c r="B70" s="406" t="s">
        <v>35</v>
      </c>
      <c r="C70" s="406"/>
      <c r="D70" s="406"/>
      <c r="E70" s="406"/>
      <c r="F70" s="3" t="s">
        <v>1</v>
      </c>
      <c r="N70" s="3" t="s">
        <v>3</v>
      </c>
      <c r="O70" s="3"/>
      <c r="P70" s="5" t="s">
        <v>10</v>
      </c>
      <c r="Q70" s="3" t="s">
        <v>186</v>
      </c>
      <c r="R70" s="3" t="s">
        <v>6</v>
      </c>
      <c r="S70" s="3" t="s">
        <v>187</v>
      </c>
      <c r="T70" s="3"/>
      <c r="U70" s="406" t="s">
        <v>1290</v>
      </c>
      <c r="V70" s="406"/>
      <c r="W70" s="6">
        <v>204</v>
      </c>
      <c r="X70" s="7" t="s">
        <v>169</v>
      </c>
      <c r="Y70" s="3" t="s">
        <v>8</v>
      </c>
      <c r="Z70" s="406"/>
      <c r="AA70" s="406"/>
      <c r="AB70" s="406"/>
      <c r="AC70" s="406"/>
      <c r="AD70" s="406"/>
      <c r="AE70" s="406"/>
      <c r="AF70" s="406"/>
      <c r="AG70" s="406"/>
      <c r="AH70" s="406"/>
      <c r="AI70" s="410" t="s">
        <v>185</v>
      </c>
      <c r="AJ70" s="410"/>
      <c r="AK70" s="410"/>
      <c r="AL70" s="410"/>
      <c r="AM70" s="410"/>
    </row>
    <row r="71" spans="2:39" ht="22.5" customHeight="1">
      <c r="B71" s="406" t="s">
        <v>35</v>
      </c>
      <c r="C71" s="406"/>
      <c r="D71" s="406"/>
      <c r="E71" s="406"/>
      <c r="F71" s="3" t="s">
        <v>1</v>
      </c>
      <c r="N71" s="3" t="s">
        <v>3</v>
      </c>
      <c r="O71" s="3"/>
      <c r="P71" s="5" t="s">
        <v>10</v>
      </c>
      <c r="Q71" s="3" t="s">
        <v>189</v>
      </c>
      <c r="R71" s="3" t="s">
        <v>6</v>
      </c>
      <c r="S71" s="3" t="s">
        <v>190</v>
      </c>
      <c r="T71" s="3"/>
      <c r="U71" s="406" t="s">
        <v>1290</v>
      </c>
      <c r="V71" s="406"/>
      <c r="W71" s="6">
        <v>204</v>
      </c>
      <c r="X71" s="7" t="s">
        <v>169</v>
      </c>
      <c r="Y71" s="3" t="s">
        <v>8</v>
      </c>
      <c r="Z71" s="406"/>
      <c r="AA71" s="406"/>
      <c r="AB71" s="406"/>
      <c r="AC71" s="406"/>
      <c r="AD71" s="406"/>
      <c r="AE71" s="406"/>
      <c r="AF71" s="406"/>
      <c r="AG71" s="406"/>
      <c r="AH71" s="406"/>
      <c r="AI71" s="410" t="s">
        <v>188</v>
      </c>
      <c r="AJ71" s="410"/>
      <c r="AK71" s="410"/>
      <c r="AL71" s="410"/>
      <c r="AM71" s="410"/>
    </row>
    <row r="72" spans="2:39" ht="22.5" customHeight="1">
      <c r="B72" s="406" t="s">
        <v>35</v>
      </c>
      <c r="C72" s="406"/>
      <c r="D72" s="406"/>
      <c r="E72" s="406"/>
      <c r="F72" s="3" t="s">
        <v>1</v>
      </c>
      <c r="N72" s="3" t="s">
        <v>3</v>
      </c>
      <c r="O72" s="3"/>
      <c r="P72" s="5" t="s">
        <v>10</v>
      </c>
      <c r="Q72" s="3" t="s">
        <v>192</v>
      </c>
      <c r="R72" s="3" t="s">
        <v>6</v>
      </c>
      <c r="S72" s="3" t="s">
        <v>193</v>
      </c>
      <c r="T72" s="3"/>
      <c r="U72" s="406" t="s">
        <v>1385</v>
      </c>
      <c r="V72" s="406"/>
      <c r="W72" s="6">
        <v>444</v>
      </c>
      <c r="X72" s="7" t="s">
        <v>169</v>
      </c>
      <c r="Y72" s="3" t="s">
        <v>8</v>
      </c>
      <c r="Z72" s="406"/>
      <c r="AA72" s="406"/>
      <c r="AB72" s="406"/>
      <c r="AC72" s="406"/>
      <c r="AD72" s="406"/>
      <c r="AE72" s="406"/>
      <c r="AF72" s="406"/>
      <c r="AG72" s="406"/>
      <c r="AH72" s="406"/>
      <c r="AI72" s="410" t="s">
        <v>191</v>
      </c>
      <c r="AJ72" s="410"/>
      <c r="AK72" s="410"/>
      <c r="AL72" s="410"/>
      <c r="AM72" s="410"/>
    </row>
    <row r="73" spans="2:39" ht="22.5" customHeight="1">
      <c r="B73" s="406" t="s">
        <v>35</v>
      </c>
      <c r="C73" s="406"/>
      <c r="D73" s="406"/>
      <c r="E73" s="406"/>
      <c r="F73" s="3" t="s">
        <v>1</v>
      </c>
      <c r="N73" s="3" t="s">
        <v>3</v>
      </c>
      <c r="O73" s="3"/>
      <c r="P73" s="5" t="s">
        <v>10</v>
      </c>
      <c r="Q73" s="3" t="s">
        <v>195</v>
      </c>
      <c r="R73" s="3" t="s">
        <v>6</v>
      </c>
      <c r="S73" s="3" t="s">
        <v>196</v>
      </c>
      <c r="T73" s="3"/>
      <c r="U73" s="406" t="s">
        <v>1290</v>
      </c>
      <c r="V73" s="406"/>
      <c r="W73" s="6">
        <v>204</v>
      </c>
      <c r="X73" s="7" t="s">
        <v>169</v>
      </c>
      <c r="Y73" s="3" t="s">
        <v>8</v>
      </c>
      <c r="Z73" s="406"/>
      <c r="AA73" s="406"/>
      <c r="AB73" s="406"/>
      <c r="AC73" s="406"/>
      <c r="AD73" s="406"/>
      <c r="AE73" s="406"/>
      <c r="AF73" s="406"/>
      <c r="AG73" s="406"/>
      <c r="AH73" s="406"/>
      <c r="AI73" s="410" t="s">
        <v>194</v>
      </c>
      <c r="AJ73" s="410"/>
      <c r="AK73" s="410"/>
      <c r="AL73" s="410"/>
      <c r="AM73" s="410"/>
    </row>
    <row r="74" spans="2:39" ht="22.5" customHeight="1">
      <c r="B74" s="406" t="s">
        <v>35</v>
      </c>
      <c r="C74" s="406"/>
      <c r="D74" s="406"/>
      <c r="E74" s="406"/>
      <c r="F74" s="3" t="s">
        <v>1</v>
      </c>
      <c r="N74" s="3" t="s">
        <v>3</v>
      </c>
      <c r="O74" s="3"/>
      <c r="P74" s="5" t="s">
        <v>10</v>
      </c>
      <c r="Q74" s="3" t="s">
        <v>197</v>
      </c>
      <c r="R74" s="3" t="s">
        <v>6</v>
      </c>
      <c r="S74" s="3" t="s">
        <v>198</v>
      </c>
      <c r="T74" s="3"/>
      <c r="U74" s="406" t="s">
        <v>1395</v>
      </c>
      <c r="V74" s="406"/>
      <c r="W74" s="6">
        <v>280.8</v>
      </c>
      <c r="X74" s="7" t="s">
        <v>169</v>
      </c>
      <c r="Y74" s="3" t="s">
        <v>8</v>
      </c>
      <c r="Z74" s="406"/>
      <c r="AA74" s="406"/>
      <c r="AB74" s="406"/>
      <c r="AC74" s="406"/>
      <c r="AD74" s="406"/>
      <c r="AE74" s="406"/>
      <c r="AF74" s="406"/>
      <c r="AG74" s="406"/>
      <c r="AH74" s="406"/>
      <c r="AI74" s="410" t="s">
        <v>66</v>
      </c>
      <c r="AJ74" s="410"/>
      <c r="AK74" s="410"/>
      <c r="AL74" s="410"/>
      <c r="AM74" s="410"/>
    </row>
    <row r="75" spans="2:39" ht="22.5" customHeight="1">
      <c r="B75" s="406" t="s">
        <v>35</v>
      </c>
      <c r="C75" s="406"/>
      <c r="D75" s="406"/>
      <c r="E75" s="406"/>
      <c r="F75" s="3" t="s">
        <v>1</v>
      </c>
      <c r="N75" s="3" t="s">
        <v>3</v>
      </c>
      <c r="O75" s="3"/>
      <c r="P75" s="5" t="s">
        <v>10</v>
      </c>
      <c r="Q75" s="3" t="s">
        <v>201</v>
      </c>
      <c r="R75" s="3" t="s">
        <v>6</v>
      </c>
      <c r="S75" s="3" t="s">
        <v>202</v>
      </c>
      <c r="T75" s="3"/>
      <c r="U75" s="406" t="s">
        <v>1388</v>
      </c>
      <c r="V75" s="406"/>
      <c r="W75" s="6">
        <v>240</v>
      </c>
      <c r="X75" s="7" t="s">
        <v>199</v>
      </c>
      <c r="Y75" s="3" t="s">
        <v>8</v>
      </c>
      <c r="Z75" s="406"/>
      <c r="AA75" s="406"/>
      <c r="AB75" s="406"/>
      <c r="AC75" s="406"/>
      <c r="AD75" s="406"/>
      <c r="AE75" s="406"/>
      <c r="AF75" s="406"/>
      <c r="AG75" s="406"/>
      <c r="AH75" s="406"/>
      <c r="AI75" s="410" t="s">
        <v>200</v>
      </c>
      <c r="AJ75" s="410"/>
      <c r="AK75" s="410"/>
      <c r="AL75" s="410"/>
      <c r="AM75" s="410"/>
    </row>
    <row r="76" spans="2:39" ht="22.5" customHeight="1">
      <c r="B76" s="406" t="s">
        <v>35</v>
      </c>
      <c r="C76" s="406"/>
      <c r="D76" s="406"/>
      <c r="E76" s="406"/>
      <c r="F76" s="3" t="s">
        <v>1</v>
      </c>
      <c r="N76" s="3" t="s">
        <v>3</v>
      </c>
      <c r="O76" s="3"/>
      <c r="P76" s="5" t="s">
        <v>10</v>
      </c>
      <c r="Q76" s="3" t="s">
        <v>203</v>
      </c>
      <c r="R76" s="3" t="s">
        <v>6</v>
      </c>
      <c r="S76" s="3" t="s">
        <v>204</v>
      </c>
      <c r="T76" s="3"/>
      <c r="U76" s="406" t="s">
        <v>1395</v>
      </c>
      <c r="V76" s="406"/>
      <c r="W76" s="6">
        <v>280.8</v>
      </c>
      <c r="X76" s="7" t="s">
        <v>199</v>
      </c>
      <c r="Y76" s="3" t="s">
        <v>8</v>
      </c>
      <c r="Z76" s="406"/>
      <c r="AA76" s="406"/>
      <c r="AB76" s="406"/>
      <c r="AC76" s="406"/>
      <c r="AD76" s="406"/>
      <c r="AE76" s="406"/>
      <c r="AF76" s="406"/>
      <c r="AG76" s="406"/>
      <c r="AH76" s="406"/>
      <c r="AI76" s="410" t="s">
        <v>82</v>
      </c>
      <c r="AJ76" s="410"/>
      <c r="AK76" s="410"/>
      <c r="AL76" s="410"/>
      <c r="AM76" s="410"/>
    </row>
    <row r="77" spans="2:39" ht="22.5" customHeight="1">
      <c r="B77" s="406" t="s">
        <v>35</v>
      </c>
      <c r="C77" s="406"/>
      <c r="D77" s="406"/>
      <c r="E77" s="406"/>
      <c r="F77" s="3" t="s">
        <v>1</v>
      </c>
      <c r="N77" s="3" t="s">
        <v>3</v>
      </c>
      <c r="O77" s="3"/>
      <c r="P77" s="5" t="s">
        <v>10</v>
      </c>
      <c r="Q77" s="3" t="s">
        <v>205</v>
      </c>
      <c r="R77" s="3" t="s">
        <v>6</v>
      </c>
      <c r="S77" s="3" t="s">
        <v>206</v>
      </c>
      <c r="T77" s="3"/>
      <c r="U77" s="406" t="s">
        <v>1395</v>
      </c>
      <c r="V77" s="406"/>
      <c r="W77" s="6">
        <v>280.8</v>
      </c>
      <c r="X77" s="7" t="s">
        <v>199</v>
      </c>
      <c r="Y77" s="3" t="s">
        <v>8</v>
      </c>
      <c r="Z77" s="406"/>
      <c r="AA77" s="406"/>
      <c r="AB77" s="406"/>
      <c r="AC77" s="406"/>
      <c r="AD77" s="406"/>
      <c r="AE77" s="406"/>
      <c r="AF77" s="406"/>
      <c r="AG77" s="406"/>
      <c r="AH77" s="406"/>
      <c r="AI77" s="410" t="s">
        <v>132</v>
      </c>
      <c r="AJ77" s="410"/>
      <c r="AK77" s="410"/>
      <c r="AL77" s="410"/>
      <c r="AM77" s="410"/>
    </row>
    <row r="78" spans="2:39" ht="22.5" customHeight="1">
      <c r="B78" s="406" t="s">
        <v>35</v>
      </c>
      <c r="C78" s="406"/>
      <c r="D78" s="406"/>
      <c r="E78" s="406"/>
      <c r="F78" s="3" t="s">
        <v>1</v>
      </c>
      <c r="N78" s="3" t="s">
        <v>3</v>
      </c>
      <c r="O78" s="3"/>
      <c r="P78" s="5" t="s">
        <v>10</v>
      </c>
      <c r="Q78" s="3" t="s">
        <v>207</v>
      </c>
      <c r="R78" s="3" t="s">
        <v>6</v>
      </c>
      <c r="S78" s="3" t="s">
        <v>208</v>
      </c>
      <c r="T78" s="3"/>
      <c r="U78" s="406" t="s">
        <v>1287</v>
      </c>
      <c r="V78" s="406"/>
      <c r="W78" s="6">
        <v>117</v>
      </c>
      <c r="X78" s="7" t="s">
        <v>199</v>
      </c>
      <c r="Y78" s="3" t="s">
        <v>8</v>
      </c>
      <c r="Z78" s="406"/>
      <c r="AA78" s="406"/>
      <c r="AB78" s="406"/>
      <c r="AC78" s="406"/>
      <c r="AD78" s="406"/>
      <c r="AE78" s="406"/>
      <c r="AF78" s="406"/>
      <c r="AG78" s="406"/>
      <c r="AH78" s="406"/>
      <c r="AI78" s="410" t="s">
        <v>156</v>
      </c>
      <c r="AJ78" s="410"/>
      <c r="AK78" s="410"/>
      <c r="AL78" s="410"/>
      <c r="AM78" s="410"/>
    </row>
    <row r="79" spans="2:39" ht="22.5" customHeight="1">
      <c r="B79" s="406" t="s">
        <v>35</v>
      </c>
      <c r="C79" s="406"/>
      <c r="D79" s="406"/>
      <c r="E79" s="406"/>
      <c r="F79" s="3" t="s">
        <v>1</v>
      </c>
      <c r="N79" s="3" t="s">
        <v>3</v>
      </c>
      <c r="O79" s="3"/>
      <c r="P79" s="5" t="s">
        <v>10</v>
      </c>
      <c r="Q79" s="3" t="s">
        <v>209</v>
      </c>
      <c r="R79" s="3" t="s">
        <v>6</v>
      </c>
      <c r="S79" s="3" t="s">
        <v>210</v>
      </c>
      <c r="T79" s="3"/>
      <c r="U79" s="406" t="s">
        <v>1388</v>
      </c>
      <c r="V79" s="406"/>
      <c r="W79" s="6">
        <v>240</v>
      </c>
      <c r="X79" s="7" t="s">
        <v>199</v>
      </c>
      <c r="Y79" s="3" t="s">
        <v>8</v>
      </c>
      <c r="Z79" s="406"/>
      <c r="AA79" s="406"/>
      <c r="AB79" s="406"/>
      <c r="AC79" s="406"/>
      <c r="AD79" s="406"/>
      <c r="AE79" s="406"/>
      <c r="AF79" s="406"/>
      <c r="AG79" s="406"/>
      <c r="AH79" s="406"/>
      <c r="AI79" s="410" t="s">
        <v>150</v>
      </c>
      <c r="AJ79" s="410"/>
      <c r="AK79" s="410"/>
      <c r="AL79" s="410"/>
      <c r="AM79" s="410"/>
    </row>
    <row r="80" spans="2:39" ht="22.5" customHeight="1">
      <c r="B80" s="406" t="s">
        <v>35</v>
      </c>
      <c r="C80" s="406"/>
      <c r="D80" s="406"/>
      <c r="E80" s="406"/>
      <c r="F80" s="3" t="s">
        <v>1</v>
      </c>
      <c r="N80" s="3" t="s">
        <v>3</v>
      </c>
      <c r="O80" s="3"/>
      <c r="P80" s="5" t="s">
        <v>10</v>
      </c>
      <c r="Q80" s="3" t="s">
        <v>212</v>
      </c>
      <c r="R80" s="3" t="s">
        <v>6</v>
      </c>
      <c r="S80" s="3" t="s">
        <v>213</v>
      </c>
      <c r="T80" s="3"/>
      <c r="U80" s="406" t="s">
        <v>1395</v>
      </c>
      <c r="V80" s="406"/>
      <c r="W80" s="6">
        <v>280.8</v>
      </c>
      <c r="X80" s="7" t="s">
        <v>199</v>
      </c>
      <c r="Y80" s="3" t="s">
        <v>8</v>
      </c>
      <c r="Z80" s="406"/>
      <c r="AA80" s="406"/>
      <c r="AB80" s="406"/>
      <c r="AC80" s="406"/>
      <c r="AD80" s="406"/>
      <c r="AE80" s="406"/>
      <c r="AF80" s="406"/>
      <c r="AG80" s="406"/>
      <c r="AH80" s="406"/>
      <c r="AI80" s="410" t="s">
        <v>211</v>
      </c>
      <c r="AJ80" s="410"/>
      <c r="AK80" s="410"/>
      <c r="AL80" s="410"/>
      <c r="AM80" s="410"/>
    </row>
    <row r="81" spans="2:39" ht="22.5" customHeight="1">
      <c r="B81" s="406" t="s">
        <v>35</v>
      </c>
      <c r="C81" s="406"/>
      <c r="D81" s="406"/>
      <c r="E81" s="406"/>
      <c r="F81" s="3" t="s">
        <v>1</v>
      </c>
      <c r="N81" s="3" t="s">
        <v>3</v>
      </c>
      <c r="O81" s="3"/>
      <c r="P81" s="5" t="s">
        <v>10</v>
      </c>
      <c r="Q81" s="3" t="s">
        <v>214</v>
      </c>
      <c r="R81" s="3" t="s">
        <v>6</v>
      </c>
      <c r="S81" s="3" t="s">
        <v>215</v>
      </c>
      <c r="T81" s="3"/>
      <c r="U81" s="406" t="s">
        <v>1388</v>
      </c>
      <c r="V81" s="406"/>
      <c r="W81" s="6">
        <v>252</v>
      </c>
      <c r="X81" s="7" t="s">
        <v>28</v>
      </c>
      <c r="Y81" s="3" t="s">
        <v>8</v>
      </c>
      <c r="Z81" s="406"/>
      <c r="AA81" s="406"/>
      <c r="AB81" s="406"/>
      <c r="AC81" s="406"/>
      <c r="AD81" s="406"/>
      <c r="AE81" s="406"/>
      <c r="AF81" s="406"/>
      <c r="AG81" s="406"/>
      <c r="AH81" s="406"/>
      <c r="AI81" s="410" t="s">
        <v>20</v>
      </c>
      <c r="AJ81" s="410"/>
      <c r="AK81" s="410"/>
      <c r="AL81" s="410"/>
      <c r="AM81" s="410"/>
    </row>
    <row r="82" spans="2:39" ht="22.5" customHeight="1">
      <c r="B82" s="406" t="s">
        <v>35</v>
      </c>
      <c r="C82" s="406"/>
      <c r="D82" s="406"/>
      <c r="E82" s="406"/>
      <c r="F82" s="3" t="s">
        <v>1</v>
      </c>
      <c r="N82" s="3" t="s">
        <v>3</v>
      </c>
      <c r="O82" s="3"/>
      <c r="P82" s="5" t="s">
        <v>10</v>
      </c>
      <c r="Q82" s="3" t="s">
        <v>217</v>
      </c>
      <c r="R82" s="3" t="s">
        <v>6</v>
      </c>
      <c r="S82" s="3" t="s">
        <v>218</v>
      </c>
      <c r="T82" s="3"/>
      <c r="U82" s="406" t="s">
        <v>1388</v>
      </c>
      <c r="V82" s="406"/>
      <c r="W82" s="6">
        <v>240</v>
      </c>
      <c r="X82" s="7" t="s">
        <v>216</v>
      </c>
      <c r="Y82" s="3" t="s">
        <v>8</v>
      </c>
      <c r="Z82" s="406"/>
      <c r="AA82" s="406"/>
      <c r="AB82" s="406"/>
      <c r="AC82" s="406"/>
      <c r="AD82" s="406"/>
      <c r="AE82" s="406"/>
      <c r="AF82" s="406"/>
      <c r="AG82" s="406"/>
      <c r="AH82" s="406"/>
      <c r="AI82" s="410" t="s">
        <v>156</v>
      </c>
      <c r="AJ82" s="410"/>
      <c r="AK82" s="410"/>
      <c r="AL82" s="410"/>
      <c r="AM82" s="410"/>
    </row>
    <row r="83" spans="2:39" ht="22.5" customHeight="1">
      <c r="B83" s="406" t="s">
        <v>35</v>
      </c>
      <c r="C83" s="406"/>
      <c r="D83" s="406"/>
      <c r="E83" s="406"/>
      <c r="F83" s="3" t="s">
        <v>1</v>
      </c>
      <c r="N83" s="3" t="s">
        <v>3</v>
      </c>
      <c r="O83" s="3"/>
      <c r="P83" s="5" t="s">
        <v>10</v>
      </c>
      <c r="Q83" s="3" t="s">
        <v>221</v>
      </c>
      <c r="R83" s="3" t="s">
        <v>6</v>
      </c>
      <c r="S83" s="3" t="s">
        <v>222</v>
      </c>
      <c r="T83" s="3"/>
      <c r="U83" s="406" t="s">
        <v>1292</v>
      </c>
      <c r="V83" s="406"/>
      <c r="W83" s="6">
        <v>395.6</v>
      </c>
      <c r="X83" s="7" t="s">
        <v>219</v>
      </c>
      <c r="Y83" s="3" t="s">
        <v>8</v>
      </c>
      <c r="Z83" s="406"/>
      <c r="AA83" s="406"/>
      <c r="AB83" s="406"/>
      <c r="AC83" s="406"/>
      <c r="AD83" s="406"/>
      <c r="AE83" s="406"/>
      <c r="AF83" s="406"/>
      <c r="AG83" s="406"/>
      <c r="AH83" s="406"/>
      <c r="AI83" s="410" t="s">
        <v>220</v>
      </c>
      <c r="AJ83" s="410"/>
      <c r="AK83" s="410"/>
      <c r="AL83" s="410"/>
      <c r="AM83" s="410"/>
    </row>
    <row r="84" spans="2:39" ht="22.5" customHeight="1">
      <c r="B84" s="406" t="s">
        <v>35</v>
      </c>
      <c r="C84" s="406"/>
      <c r="D84" s="406"/>
      <c r="E84" s="406"/>
      <c r="F84" s="3" t="s">
        <v>1</v>
      </c>
      <c r="N84" s="3" t="s">
        <v>3</v>
      </c>
      <c r="O84" s="3"/>
      <c r="P84" s="5" t="s">
        <v>10</v>
      </c>
      <c r="Q84" s="3" t="s">
        <v>223</v>
      </c>
      <c r="R84" s="3" t="s">
        <v>6</v>
      </c>
      <c r="S84" s="3" t="s">
        <v>224</v>
      </c>
      <c r="T84" s="3"/>
      <c r="U84" s="406" t="s">
        <v>1292</v>
      </c>
      <c r="V84" s="406"/>
      <c r="W84" s="6">
        <v>395.6</v>
      </c>
      <c r="X84" s="7" t="s">
        <v>219</v>
      </c>
      <c r="Y84" s="3" t="s">
        <v>8</v>
      </c>
      <c r="Z84" s="406"/>
      <c r="AA84" s="406"/>
      <c r="AB84" s="406"/>
      <c r="AC84" s="406"/>
      <c r="AD84" s="406"/>
      <c r="AE84" s="406"/>
      <c r="AF84" s="406"/>
      <c r="AG84" s="406"/>
      <c r="AH84" s="406"/>
      <c r="AI84" s="410" t="s">
        <v>63</v>
      </c>
      <c r="AJ84" s="410"/>
      <c r="AK84" s="410"/>
      <c r="AL84" s="410"/>
      <c r="AM84" s="410"/>
    </row>
    <row r="85" spans="2:39" ht="22.5" customHeight="1">
      <c r="B85" s="406" t="s">
        <v>35</v>
      </c>
      <c r="C85" s="406"/>
      <c r="D85" s="406"/>
      <c r="E85" s="406"/>
      <c r="F85" s="3" t="s">
        <v>1</v>
      </c>
      <c r="N85" s="3" t="s">
        <v>3</v>
      </c>
      <c r="O85" s="3"/>
      <c r="P85" s="5" t="s">
        <v>10</v>
      </c>
      <c r="Q85" s="3" t="s">
        <v>226</v>
      </c>
      <c r="R85" s="3" t="s">
        <v>6</v>
      </c>
      <c r="S85" s="3" t="s">
        <v>227</v>
      </c>
      <c r="T85" s="3"/>
      <c r="U85" s="406" t="s">
        <v>1296</v>
      </c>
      <c r="V85" s="406"/>
      <c r="W85" s="6">
        <v>792</v>
      </c>
      <c r="X85" s="7" t="s">
        <v>225</v>
      </c>
      <c r="Y85" s="3" t="s">
        <v>8</v>
      </c>
      <c r="Z85" s="406"/>
      <c r="AA85" s="406"/>
      <c r="AB85" s="406"/>
      <c r="AC85" s="406"/>
      <c r="AD85" s="406"/>
      <c r="AE85" s="406"/>
      <c r="AF85" s="406"/>
      <c r="AG85" s="406"/>
      <c r="AH85" s="406"/>
      <c r="AI85" s="410" t="s">
        <v>50</v>
      </c>
      <c r="AJ85" s="410"/>
      <c r="AK85" s="410"/>
      <c r="AL85" s="410"/>
      <c r="AM85" s="410"/>
    </row>
    <row r="86" spans="2:39" ht="22.5" customHeight="1">
      <c r="B86" s="406" t="s">
        <v>35</v>
      </c>
      <c r="C86" s="406"/>
      <c r="D86" s="406"/>
      <c r="E86" s="406"/>
      <c r="F86" s="3" t="s">
        <v>1</v>
      </c>
      <c r="N86" s="3" t="s">
        <v>3</v>
      </c>
      <c r="O86" s="3"/>
      <c r="P86" s="5" t="s">
        <v>10</v>
      </c>
      <c r="Q86" s="3" t="s">
        <v>228</v>
      </c>
      <c r="R86" s="3" t="s">
        <v>6</v>
      </c>
      <c r="S86" s="3" t="s">
        <v>229</v>
      </c>
      <c r="T86" s="3"/>
      <c r="U86" s="406" t="s">
        <v>1391</v>
      </c>
      <c r="V86" s="406"/>
      <c r="W86" s="6">
        <v>325.6</v>
      </c>
      <c r="X86" s="7" t="s">
        <v>225</v>
      </c>
      <c r="Y86" s="3" t="s">
        <v>8</v>
      </c>
      <c r="Z86" s="406"/>
      <c r="AA86" s="406"/>
      <c r="AB86" s="406"/>
      <c r="AC86" s="406"/>
      <c r="AD86" s="406"/>
      <c r="AE86" s="406"/>
      <c r="AF86" s="406"/>
      <c r="AG86" s="406"/>
      <c r="AH86" s="406"/>
      <c r="AI86" s="410" t="s">
        <v>116</v>
      </c>
      <c r="AJ86" s="410"/>
      <c r="AK86" s="410"/>
      <c r="AL86" s="410"/>
      <c r="AM86" s="410"/>
    </row>
    <row r="87" spans="2:39" ht="22.5" customHeight="1">
      <c r="B87" s="406" t="s">
        <v>35</v>
      </c>
      <c r="C87" s="406"/>
      <c r="D87" s="406"/>
      <c r="E87" s="406"/>
      <c r="F87" s="3" t="s">
        <v>1</v>
      </c>
      <c r="N87" s="3" t="s">
        <v>3</v>
      </c>
      <c r="O87" s="3"/>
      <c r="P87" s="5" t="s">
        <v>10</v>
      </c>
      <c r="Q87" s="3" t="s">
        <v>230</v>
      </c>
      <c r="R87" s="3" t="s">
        <v>6</v>
      </c>
      <c r="S87" s="3" t="s">
        <v>231</v>
      </c>
      <c r="T87" s="3"/>
      <c r="U87" s="406" t="s">
        <v>1391</v>
      </c>
      <c r="V87" s="406"/>
      <c r="W87" s="6">
        <v>325.6</v>
      </c>
      <c r="X87" s="7" t="s">
        <v>225</v>
      </c>
      <c r="Y87" s="3" t="s">
        <v>8</v>
      </c>
      <c r="Z87" s="406"/>
      <c r="AA87" s="406"/>
      <c r="AB87" s="406"/>
      <c r="AC87" s="406"/>
      <c r="AD87" s="406"/>
      <c r="AE87" s="406"/>
      <c r="AF87" s="406"/>
      <c r="AG87" s="406"/>
      <c r="AH87" s="406"/>
      <c r="AI87" s="410" t="s">
        <v>88</v>
      </c>
      <c r="AJ87" s="410"/>
      <c r="AK87" s="410"/>
      <c r="AL87" s="410"/>
      <c r="AM87" s="410"/>
    </row>
    <row r="88" spans="2:39" ht="22.5" customHeight="1">
      <c r="B88" s="406" t="s">
        <v>35</v>
      </c>
      <c r="C88" s="406"/>
      <c r="D88" s="406"/>
      <c r="E88" s="406"/>
      <c r="F88" s="3" t="s">
        <v>1</v>
      </c>
      <c r="N88" s="3" t="s">
        <v>3</v>
      </c>
      <c r="O88" s="3"/>
      <c r="P88" s="5" t="s">
        <v>10</v>
      </c>
      <c r="Q88" s="3" t="s">
        <v>233</v>
      </c>
      <c r="R88" s="3" t="s">
        <v>6</v>
      </c>
      <c r="S88" s="3" t="s">
        <v>234</v>
      </c>
      <c r="T88" s="3"/>
      <c r="U88" s="406" t="s">
        <v>1290</v>
      </c>
      <c r="V88" s="406"/>
      <c r="W88" s="6">
        <v>278.8</v>
      </c>
      <c r="X88" s="7" t="s">
        <v>225</v>
      </c>
      <c r="Y88" s="3" t="s">
        <v>8</v>
      </c>
      <c r="Z88" s="406"/>
      <c r="AA88" s="406"/>
      <c r="AB88" s="406"/>
      <c r="AC88" s="406"/>
      <c r="AD88" s="406"/>
      <c r="AE88" s="406"/>
      <c r="AF88" s="406"/>
      <c r="AG88" s="406"/>
      <c r="AH88" s="406"/>
      <c r="AI88" s="410" t="s">
        <v>232</v>
      </c>
      <c r="AJ88" s="410"/>
      <c r="AK88" s="410"/>
      <c r="AL88" s="410"/>
      <c r="AM88" s="410"/>
    </row>
    <row r="89" spans="2:39" ht="22.5" customHeight="1">
      <c r="B89" s="406" t="s">
        <v>35</v>
      </c>
      <c r="C89" s="406"/>
      <c r="D89" s="406"/>
      <c r="E89" s="406"/>
      <c r="F89" s="3" t="s">
        <v>1</v>
      </c>
      <c r="N89" s="3" t="s">
        <v>3</v>
      </c>
      <c r="O89" s="3"/>
      <c r="P89" s="5" t="s">
        <v>10</v>
      </c>
      <c r="Q89" s="3" t="s">
        <v>235</v>
      </c>
      <c r="R89" s="3" t="s">
        <v>6</v>
      </c>
      <c r="S89" s="3" t="s">
        <v>236</v>
      </c>
      <c r="T89" s="3"/>
      <c r="U89" s="406" t="s">
        <v>1392</v>
      </c>
      <c r="V89" s="406"/>
      <c r="W89" s="6">
        <v>368</v>
      </c>
      <c r="X89" s="7" t="s">
        <v>225</v>
      </c>
      <c r="Y89" s="3" t="s">
        <v>8</v>
      </c>
      <c r="Z89" s="406"/>
      <c r="AA89" s="406"/>
      <c r="AB89" s="406"/>
      <c r="AC89" s="406"/>
      <c r="AD89" s="406"/>
      <c r="AE89" s="406"/>
      <c r="AF89" s="406"/>
      <c r="AG89" s="406"/>
      <c r="AH89" s="406"/>
      <c r="AI89" s="410" t="s">
        <v>182</v>
      </c>
      <c r="AJ89" s="410"/>
      <c r="AK89" s="410"/>
      <c r="AL89" s="410"/>
      <c r="AM89" s="410"/>
    </row>
    <row r="90" spans="2:39" ht="22.5" customHeight="1">
      <c r="B90" s="406" t="s">
        <v>35</v>
      </c>
      <c r="C90" s="406"/>
      <c r="D90" s="406"/>
      <c r="E90" s="406"/>
      <c r="F90" s="3" t="s">
        <v>1</v>
      </c>
      <c r="N90" s="3" t="s">
        <v>3</v>
      </c>
      <c r="O90" s="3"/>
      <c r="P90" s="5" t="s">
        <v>10</v>
      </c>
      <c r="Q90" s="3" t="s">
        <v>237</v>
      </c>
      <c r="R90" s="3" t="s">
        <v>6</v>
      </c>
      <c r="S90" s="3" t="s">
        <v>238</v>
      </c>
      <c r="T90" s="3"/>
      <c r="U90" s="406" t="s">
        <v>1291</v>
      </c>
      <c r="V90" s="406"/>
      <c r="W90" s="6">
        <v>138</v>
      </c>
      <c r="X90" s="7" t="s">
        <v>225</v>
      </c>
      <c r="Y90" s="3" t="s">
        <v>8</v>
      </c>
      <c r="Z90" s="406"/>
      <c r="AA90" s="406"/>
      <c r="AB90" s="406"/>
      <c r="AC90" s="406"/>
      <c r="AD90" s="406"/>
      <c r="AE90" s="406"/>
      <c r="AF90" s="406"/>
      <c r="AG90" s="406"/>
      <c r="AH90" s="406"/>
      <c r="AI90" s="410" t="s">
        <v>91</v>
      </c>
      <c r="AJ90" s="410"/>
      <c r="AK90" s="410"/>
      <c r="AL90" s="410"/>
      <c r="AM90" s="410"/>
    </row>
    <row r="91" spans="2:39" ht="22.5" customHeight="1">
      <c r="B91" s="406" t="s">
        <v>35</v>
      </c>
      <c r="C91" s="406"/>
      <c r="D91" s="406"/>
      <c r="E91" s="406"/>
      <c r="F91" s="3" t="s">
        <v>1</v>
      </c>
      <c r="N91" s="3" t="s">
        <v>3</v>
      </c>
      <c r="O91" s="3"/>
      <c r="P91" s="5" t="s">
        <v>10</v>
      </c>
      <c r="Q91" s="3" t="s">
        <v>239</v>
      </c>
      <c r="R91" s="3" t="s">
        <v>6</v>
      </c>
      <c r="S91" s="3" t="s">
        <v>240</v>
      </c>
      <c r="T91" s="3"/>
      <c r="U91" s="406" t="s">
        <v>1393</v>
      </c>
      <c r="V91" s="406"/>
      <c r="W91" s="6">
        <v>412.8</v>
      </c>
      <c r="X91" s="7" t="s">
        <v>225</v>
      </c>
      <c r="Y91" s="3" t="s">
        <v>8</v>
      </c>
      <c r="Z91" s="406"/>
      <c r="AA91" s="406"/>
      <c r="AB91" s="406"/>
      <c r="AC91" s="406"/>
      <c r="AD91" s="406"/>
      <c r="AE91" s="406"/>
      <c r="AF91" s="406"/>
      <c r="AG91" s="406"/>
      <c r="AH91" s="406"/>
      <c r="AI91" s="410" t="s">
        <v>50</v>
      </c>
      <c r="AJ91" s="410"/>
      <c r="AK91" s="410"/>
      <c r="AL91" s="410"/>
      <c r="AM91" s="410"/>
    </row>
    <row r="92" spans="2:39" ht="22.5" customHeight="1">
      <c r="B92" s="406" t="s">
        <v>35</v>
      </c>
      <c r="C92" s="406"/>
      <c r="D92" s="406"/>
      <c r="E92" s="406"/>
      <c r="F92" s="3" t="s">
        <v>1</v>
      </c>
      <c r="N92" s="3" t="s">
        <v>3</v>
      </c>
      <c r="O92" s="3"/>
      <c r="P92" s="5" t="s">
        <v>10</v>
      </c>
      <c r="Q92" s="3" t="s">
        <v>241</v>
      </c>
      <c r="R92" s="3" t="s">
        <v>6</v>
      </c>
      <c r="S92" s="3" t="s">
        <v>242</v>
      </c>
      <c r="T92" s="3"/>
      <c r="U92" s="406" t="s">
        <v>1290</v>
      </c>
      <c r="V92" s="406"/>
      <c r="W92" s="6">
        <v>278.8</v>
      </c>
      <c r="X92" s="7" t="s">
        <v>225</v>
      </c>
      <c r="Y92" s="3" t="s">
        <v>8</v>
      </c>
      <c r="Z92" s="406"/>
      <c r="AA92" s="406"/>
      <c r="AB92" s="406"/>
      <c r="AC92" s="406"/>
      <c r="AD92" s="406"/>
      <c r="AE92" s="406"/>
      <c r="AF92" s="406"/>
      <c r="AG92" s="406"/>
      <c r="AH92" s="406"/>
      <c r="AI92" s="410" t="s">
        <v>173</v>
      </c>
      <c r="AJ92" s="410"/>
      <c r="AK92" s="410"/>
      <c r="AL92" s="410"/>
      <c r="AM92" s="410"/>
    </row>
    <row r="93" spans="2:39" ht="22.5" customHeight="1">
      <c r="B93" s="406" t="s">
        <v>35</v>
      </c>
      <c r="C93" s="406"/>
      <c r="D93" s="406"/>
      <c r="E93" s="406"/>
      <c r="F93" s="3" t="s">
        <v>1</v>
      </c>
      <c r="N93" s="3" t="s">
        <v>3</v>
      </c>
      <c r="O93" s="3"/>
      <c r="P93" s="5" t="s">
        <v>10</v>
      </c>
      <c r="Q93" s="3" t="s">
        <v>244</v>
      </c>
      <c r="R93" s="3" t="s">
        <v>6</v>
      </c>
      <c r="S93" s="3" t="s">
        <v>245</v>
      </c>
      <c r="T93" s="3"/>
      <c r="U93" s="406" t="s">
        <v>1388</v>
      </c>
      <c r="V93" s="406"/>
      <c r="W93" s="6">
        <v>240</v>
      </c>
      <c r="X93" s="7" t="s">
        <v>225</v>
      </c>
      <c r="Y93" s="3" t="s">
        <v>8</v>
      </c>
      <c r="Z93" s="406"/>
      <c r="AA93" s="406"/>
      <c r="AB93" s="406"/>
      <c r="AC93" s="406"/>
      <c r="AD93" s="406"/>
      <c r="AE93" s="406"/>
      <c r="AF93" s="406"/>
      <c r="AG93" s="406"/>
      <c r="AH93" s="406"/>
      <c r="AI93" s="410" t="s">
        <v>243</v>
      </c>
      <c r="AJ93" s="410"/>
      <c r="AK93" s="410"/>
      <c r="AL93" s="410"/>
      <c r="AM93" s="410"/>
    </row>
    <row r="94" spans="2:39" ht="22.5" customHeight="1">
      <c r="B94" s="406" t="s">
        <v>35</v>
      </c>
      <c r="C94" s="406"/>
      <c r="D94" s="406"/>
      <c r="E94" s="406"/>
      <c r="F94" s="3" t="s">
        <v>1</v>
      </c>
      <c r="N94" s="3" t="s">
        <v>3</v>
      </c>
      <c r="O94" s="3"/>
      <c r="P94" s="5" t="s">
        <v>10</v>
      </c>
      <c r="Q94" s="3" t="s">
        <v>246</v>
      </c>
      <c r="R94" s="3" t="s">
        <v>6</v>
      </c>
      <c r="S94" s="3" t="s">
        <v>247</v>
      </c>
      <c r="T94" s="3"/>
      <c r="U94" s="406" t="s">
        <v>1392</v>
      </c>
      <c r="V94" s="406"/>
      <c r="W94" s="6">
        <v>368</v>
      </c>
      <c r="X94" s="7" t="s">
        <v>225</v>
      </c>
      <c r="Y94" s="3" t="s">
        <v>8</v>
      </c>
      <c r="Z94" s="406"/>
      <c r="AA94" s="406"/>
      <c r="AB94" s="406"/>
      <c r="AC94" s="406"/>
      <c r="AD94" s="406"/>
      <c r="AE94" s="406"/>
      <c r="AF94" s="406"/>
      <c r="AG94" s="406"/>
      <c r="AH94" s="406"/>
      <c r="AI94" s="410" t="s">
        <v>138</v>
      </c>
      <c r="AJ94" s="410"/>
      <c r="AK94" s="410"/>
      <c r="AL94" s="410"/>
      <c r="AM94" s="410"/>
    </row>
    <row r="95" spans="2:39" ht="22.5" customHeight="1">
      <c r="B95" s="406" t="s">
        <v>35</v>
      </c>
      <c r="C95" s="406"/>
      <c r="D95" s="406"/>
      <c r="E95" s="406"/>
      <c r="F95" s="3" t="s">
        <v>1</v>
      </c>
      <c r="N95" s="3" t="s">
        <v>3</v>
      </c>
      <c r="O95" s="3"/>
      <c r="P95" s="5" t="s">
        <v>10</v>
      </c>
      <c r="Q95" s="3" t="s">
        <v>248</v>
      </c>
      <c r="R95" s="3" t="s">
        <v>6</v>
      </c>
      <c r="S95" s="3" t="s">
        <v>249</v>
      </c>
      <c r="T95" s="3"/>
      <c r="U95" s="406" t="s">
        <v>1401</v>
      </c>
      <c r="V95" s="406"/>
      <c r="W95" s="6">
        <v>325.6</v>
      </c>
      <c r="X95" s="7" t="s">
        <v>225</v>
      </c>
      <c r="Y95" s="3" t="s">
        <v>8</v>
      </c>
      <c r="Z95" s="406"/>
      <c r="AA95" s="406"/>
      <c r="AB95" s="406"/>
      <c r="AC95" s="406"/>
      <c r="AD95" s="406"/>
      <c r="AE95" s="406"/>
      <c r="AF95" s="406"/>
      <c r="AG95" s="406"/>
      <c r="AH95" s="406"/>
      <c r="AI95" s="410" t="s">
        <v>100</v>
      </c>
      <c r="AJ95" s="410"/>
      <c r="AK95" s="410"/>
      <c r="AL95" s="410"/>
      <c r="AM95" s="410"/>
    </row>
    <row r="96" spans="2:39" ht="22.5" customHeight="1">
      <c r="B96" s="406" t="s">
        <v>35</v>
      </c>
      <c r="C96" s="406"/>
      <c r="D96" s="406"/>
      <c r="E96" s="406"/>
      <c r="F96" s="3" t="s">
        <v>1</v>
      </c>
      <c r="N96" s="3" t="s">
        <v>3</v>
      </c>
      <c r="O96" s="3"/>
      <c r="P96" s="5" t="s">
        <v>10</v>
      </c>
      <c r="Q96" s="3" t="s">
        <v>252</v>
      </c>
      <c r="R96" s="3" t="s">
        <v>6</v>
      </c>
      <c r="S96" s="3" t="s">
        <v>253</v>
      </c>
      <c r="T96" s="3"/>
      <c r="U96" s="406" t="s">
        <v>1290</v>
      </c>
      <c r="V96" s="406"/>
      <c r="W96" s="6">
        <v>278.8</v>
      </c>
      <c r="X96" s="7" t="s">
        <v>250</v>
      </c>
      <c r="Y96" s="3" t="s">
        <v>8</v>
      </c>
      <c r="Z96" s="406"/>
      <c r="AA96" s="406"/>
      <c r="AB96" s="406"/>
      <c r="AC96" s="406"/>
      <c r="AD96" s="406"/>
      <c r="AE96" s="406"/>
      <c r="AF96" s="406"/>
      <c r="AG96" s="406"/>
      <c r="AH96" s="406"/>
      <c r="AI96" s="410" t="s">
        <v>251</v>
      </c>
      <c r="AJ96" s="410"/>
      <c r="AK96" s="410"/>
      <c r="AL96" s="410"/>
      <c r="AM96" s="410"/>
    </row>
    <row r="97" spans="2:39" ht="22.5" customHeight="1">
      <c r="B97" s="406" t="s">
        <v>35</v>
      </c>
      <c r="C97" s="406"/>
      <c r="D97" s="406"/>
      <c r="E97" s="406"/>
      <c r="F97" s="3" t="s">
        <v>1</v>
      </c>
      <c r="N97" s="3" t="s">
        <v>3</v>
      </c>
      <c r="O97" s="3"/>
      <c r="P97" s="5" t="s">
        <v>10</v>
      </c>
      <c r="Q97" s="3" t="s">
        <v>255</v>
      </c>
      <c r="R97" s="3" t="s">
        <v>6</v>
      </c>
      <c r="S97" s="3" t="s">
        <v>256</v>
      </c>
      <c r="T97" s="3"/>
      <c r="U97" s="406" t="s">
        <v>1402</v>
      </c>
      <c r="V97" s="406"/>
      <c r="W97" s="6">
        <v>312.8</v>
      </c>
      <c r="X97" s="7" t="s">
        <v>250</v>
      </c>
      <c r="Y97" s="3" t="s">
        <v>8</v>
      </c>
      <c r="Z97" s="406"/>
      <c r="AA97" s="406"/>
      <c r="AB97" s="406"/>
      <c r="AC97" s="406"/>
      <c r="AD97" s="406"/>
      <c r="AE97" s="406"/>
      <c r="AF97" s="406"/>
      <c r="AG97" s="406"/>
      <c r="AH97" s="406"/>
      <c r="AI97" s="410" t="s">
        <v>254</v>
      </c>
      <c r="AJ97" s="410"/>
      <c r="AK97" s="410"/>
      <c r="AL97" s="410"/>
      <c r="AM97" s="410"/>
    </row>
    <row r="98" spans="2:39" ht="22.5" customHeight="1">
      <c r="B98" s="406" t="s">
        <v>35</v>
      </c>
      <c r="C98" s="406"/>
      <c r="D98" s="406"/>
      <c r="E98" s="406"/>
      <c r="F98" s="3" t="s">
        <v>1</v>
      </c>
      <c r="N98" s="3" t="s">
        <v>3</v>
      </c>
      <c r="O98" s="3"/>
      <c r="P98" s="5" t="s">
        <v>14</v>
      </c>
      <c r="Q98" s="3" t="s">
        <v>258</v>
      </c>
      <c r="R98" s="3" t="s">
        <v>6</v>
      </c>
      <c r="S98" s="3" t="s">
        <v>259</v>
      </c>
      <c r="T98" s="3"/>
      <c r="U98" s="406" t="s">
        <v>1393</v>
      </c>
      <c r="V98" s="406"/>
      <c r="W98" s="6">
        <v>412.8</v>
      </c>
      <c r="X98" s="7" t="s">
        <v>257</v>
      </c>
      <c r="Y98" s="3" t="s">
        <v>8</v>
      </c>
      <c r="Z98" s="406"/>
      <c r="AA98" s="406"/>
      <c r="AB98" s="406"/>
      <c r="AC98" s="406"/>
      <c r="AD98" s="406"/>
      <c r="AE98" s="406"/>
      <c r="AF98" s="406"/>
      <c r="AG98" s="406"/>
      <c r="AH98" s="406"/>
      <c r="AI98" s="410" t="s">
        <v>109</v>
      </c>
      <c r="AJ98" s="410"/>
      <c r="AK98" s="410"/>
      <c r="AL98" s="410"/>
      <c r="AM98" s="410"/>
    </row>
    <row r="99" spans="2:39" ht="22.5" customHeight="1">
      <c r="B99" s="406" t="s">
        <v>35</v>
      </c>
      <c r="C99" s="406"/>
      <c r="D99" s="406"/>
      <c r="E99" s="406"/>
      <c r="F99" s="3" t="s">
        <v>1</v>
      </c>
      <c r="N99" s="3" t="s">
        <v>3</v>
      </c>
      <c r="O99" s="3"/>
      <c r="P99" s="5" t="s">
        <v>14</v>
      </c>
      <c r="Q99" s="3" t="s">
        <v>261</v>
      </c>
      <c r="R99" s="3" t="s">
        <v>6</v>
      </c>
      <c r="S99" s="3" t="s">
        <v>262</v>
      </c>
      <c r="T99" s="3"/>
      <c r="U99" s="406" t="s">
        <v>1290</v>
      </c>
      <c r="V99" s="406"/>
      <c r="W99" s="6">
        <v>278.8</v>
      </c>
      <c r="X99" s="7" t="s">
        <v>257</v>
      </c>
      <c r="Y99" s="3" t="s">
        <v>8</v>
      </c>
      <c r="Z99" s="406"/>
      <c r="AA99" s="406"/>
      <c r="AB99" s="406"/>
      <c r="AC99" s="406"/>
      <c r="AD99" s="406"/>
      <c r="AE99" s="406"/>
      <c r="AF99" s="406"/>
      <c r="AG99" s="406"/>
      <c r="AH99" s="406"/>
      <c r="AI99" s="410" t="s">
        <v>260</v>
      </c>
      <c r="AJ99" s="410"/>
      <c r="AK99" s="410"/>
      <c r="AL99" s="410"/>
      <c r="AM99" s="410"/>
    </row>
    <row r="100" spans="2:39" ht="22.5" customHeight="1">
      <c r="B100" s="406" t="s">
        <v>35</v>
      </c>
      <c r="C100" s="406"/>
      <c r="D100" s="406"/>
      <c r="E100" s="406"/>
      <c r="F100" s="3" t="s">
        <v>1</v>
      </c>
      <c r="N100" s="3" t="s">
        <v>3</v>
      </c>
      <c r="O100" s="3"/>
      <c r="P100" s="5" t="s">
        <v>14</v>
      </c>
      <c r="Q100" s="3" t="s">
        <v>264</v>
      </c>
      <c r="R100" s="3" t="s">
        <v>6</v>
      </c>
      <c r="S100" s="3" t="s">
        <v>265</v>
      </c>
      <c r="T100" s="3"/>
      <c r="U100" s="406" t="s">
        <v>1400</v>
      </c>
      <c r="V100" s="406"/>
      <c r="W100" s="6">
        <v>512</v>
      </c>
      <c r="X100" s="7" t="s">
        <v>257</v>
      </c>
      <c r="Y100" s="3" t="s">
        <v>8</v>
      </c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10" t="s">
        <v>263</v>
      </c>
      <c r="AJ100" s="410"/>
      <c r="AK100" s="410"/>
      <c r="AL100" s="410"/>
      <c r="AM100" s="410"/>
    </row>
    <row r="101" spans="2:39" ht="22.5" customHeight="1">
      <c r="B101" s="406" t="s">
        <v>35</v>
      </c>
      <c r="C101" s="406"/>
      <c r="D101" s="406"/>
      <c r="E101" s="406"/>
      <c r="F101" s="3" t="s">
        <v>1</v>
      </c>
      <c r="N101" s="3" t="s">
        <v>3</v>
      </c>
      <c r="O101" s="3"/>
      <c r="P101" s="5" t="s">
        <v>14</v>
      </c>
      <c r="Q101" s="3" t="s">
        <v>268</v>
      </c>
      <c r="R101" s="3" t="s">
        <v>6</v>
      </c>
      <c r="S101" s="3" t="s">
        <v>269</v>
      </c>
      <c r="T101" s="3"/>
      <c r="U101" s="406" t="s">
        <v>1385</v>
      </c>
      <c r="V101" s="406"/>
      <c r="W101" s="6">
        <v>266.4</v>
      </c>
      <c r="X101" s="7" t="s">
        <v>266</v>
      </c>
      <c r="Y101" s="3" t="s">
        <v>8</v>
      </c>
      <c r="Z101" s="406"/>
      <c r="AA101" s="406"/>
      <c r="AB101" s="406"/>
      <c r="AC101" s="406"/>
      <c r="AD101" s="406"/>
      <c r="AE101" s="406"/>
      <c r="AF101" s="406"/>
      <c r="AG101" s="406"/>
      <c r="AH101" s="406"/>
      <c r="AI101" s="410" t="s">
        <v>267</v>
      </c>
      <c r="AJ101" s="410"/>
      <c r="AK101" s="410"/>
      <c r="AL101" s="410"/>
      <c r="AM101" s="410"/>
    </row>
    <row r="102" spans="2:39" ht="22.5" customHeight="1">
      <c r="B102" s="406" t="s">
        <v>35</v>
      </c>
      <c r="C102" s="406"/>
      <c r="D102" s="406"/>
      <c r="E102" s="406"/>
      <c r="F102" s="3" t="s">
        <v>1</v>
      </c>
      <c r="N102" s="3" t="s">
        <v>3</v>
      </c>
      <c r="O102" s="3"/>
      <c r="P102" s="5" t="s">
        <v>14</v>
      </c>
      <c r="Q102" s="3" t="s">
        <v>270</v>
      </c>
      <c r="R102" s="3" t="s">
        <v>6</v>
      </c>
      <c r="S102" s="3" t="s">
        <v>271</v>
      </c>
      <c r="T102" s="3"/>
      <c r="U102" s="406" t="s">
        <v>1400</v>
      </c>
      <c r="V102" s="406"/>
      <c r="W102" s="6">
        <v>512</v>
      </c>
      <c r="X102" s="7" t="s">
        <v>266</v>
      </c>
      <c r="Y102" s="3" t="s">
        <v>8</v>
      </c>
      <c r="Z102" s="406"/>
      <c r="AA102" s="406"/>
      <c r="AB102" s="406"/>
      <c r="AC102" s="406"/>
      <c r="AD102" s="406"/>
      <c r="AE102" s="406"/>
      <c r="AF102" s="406"/>
      <c r="AG102" s="406"/>
      <c r="AH102" s="406"/>
      <c r="AI102" s="410" t="s">
        <v>39</v>
      </c>
      <c r="AJ102" s="410"/>
      <c r="AK102" s="410"/>
      <c r="AL102" s="410"/>
      <c r="AM102" s="410"/>
    </row>
    <row r="103" spans="2:39" ht="22.5" customHeight="1">
      <c r="B103" s="406" t="s">
        <v>35</v>
      </c>
      <c r="C103" s="406"/>
      <c r="D103" s="406"/>
      <c r="E103" s="406"/>
      <c r="F103" s="3" t="s">
        <v>1</v>
      </c>
      <c r="N103" s="3" t="s">
        <v>3</v>
      </c>
      <c r="O103" s="3"/>
      <c r="P103" s="5" t="s">
        <v>14</v>
      </c>
      <c r="Q103" s="3" t="s">
        <v>273</v>
      </c>
      <c r="R103" s="3" t="s">
        <v>6</v>
      </c>
      <c r="S103" s="3" t="s">
        <v>274</v>
      </c>
      <c r="T103" s="3"/>
      <c r="U103" s="406" t="s">
        <v>1291</v>
      </c>
      <c r="V103" s="406"/>
      <c r="W103" s="6">
        <v>103.5</v>
      </c>
      <c r="X103" s="7" t="s">
        <v>266</v>
      </c>
      <c r="Y103" s="3" t="s">
        <v>8</v>
      </c>
      <c r="Z103" s="406"/>
      <c r="AA103" s="406"/>
      <c r="AB103" s="406"/>
      <c r="AC103" s="406"/>
      <c r="AD103" s="406"/>
      <c r="AE103" s="406"/>
      <c r="AF103" s="406"/>
      <c r="AG103" s="406"/>
      <c r="AH103" s="406"/>
      <c r="AI103" s="410" t="s">
        <v>272</v>
      </c>
      <c r="AJ103" s="410"/>
      <c r="AK103" s="410"/>
      <c r="AL103" s="410"/>
      <c r="AM103" s="410"/>
    </row>
    <row r="104" spans="2:39" ht="22.5" customHeight="1">
      <c r="B104" s="406" t="s">
        <v>35</v>
      </c>
      <c r="C104" s="406"/>
      <c r="D104" s="406"/>
      <c r="E104" s="406"/>
      <c r="F104" s="3" t="s">
        <v>1</v>
      </c>
      <c r="N104" s="3" t="s">
        <v>3</v>
      </c>
      <c r="O104" s="3"/>
      <c r="P104" s="5" t="s">
        <v>14</v>
      </c>
      <c r="Q104" s="3" t="s">
        <v>276</v>
      </c>
      <c r="R104" s="3" t="s">
        <v>6</v>
      </c>
      <c r="S104" s="3" t="s">
        <v>277</v>
      </c>
      <c r="T104" s="3"/>
      <c r="U104" s="406" t="s">
        <v>1402</v>
      </c>
      <c r="V104" s="406"/>
      <c r="W104" s="6">
        <v>391</v>
      </c>
      <c r="X104" s="7" t="s">
        <v>266</v>
      </c>
      <c r="Y104" s="3" t="s">
        <v>8</v>
      </c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10" t="s">
        <v>275</v>
      </c>
      <c r="AJ104" s="410"/>
      <c r="AK104" s="410"/>
      <c r="AL104" s="410"/>
      <c r="AM104" s="410"/>
    </row>
    <row r="105" spans="2:39" ht="22.5" customHeight="1">
      <c r="B105" s="406" t="s">
        <v>35</v>
      </c>
      <c r="C105" s="406"/>
      <c r="D105" s="406"/>
      <c r="E105" s="406"/>
      <c r="F105" s="3" t="s">
        <v>1</v>
      </c>
      <c r="N105" s="3" t="s">
        <v>3</v>
      </c>
      <c r="O105" s="3"/>
      <c r="P105" s="5" t="s">
        <v>14</v>
      </c>
      <c r="Q105" s="3" t="s">
        <v>278</v>
      </c>
      <c r="R105" s="3" t="s">
        <v>6</v>
      </c>
      <c r="S105" s="3" t="s">
        <v>279</v>
      </c>
      <c r="T105" s="3"/>
      <c r="U105" s="406" t="s">
        <v>1400</v>
      </c>
      <c r="V105" s="406"/>
      <c r="W105" s="6">
        <v>512</v>
      </c>
      <c r="X105" s="7" t="s">
        <v>266</v>
      </c>
      <c r="Y105" s="3" t="s">
        <v>8</v>
      </c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10" t="s">
        <v>275</v>
      </c>
      <c r="AJ105" s="410"/>
      <c r="AK105" s="410"/>
      <c r="AL105" s="410"/>
      <c r="AM105" s="410"/>
    </row>
    <row r="106" spans="2:39" ht="22.5" customHeight="1">
      <c r="B106" s="406" t="s">
        <v>35</v>
      </c>
      <c r="C106" s="406"/>
      <c r="D106" s="406"/>
      <c r="E106" s="406"/>
      <c r="F106" s="3" t="s">
        <v>1</v>
      </c>
      <c r="N106" s="3" t="s">
        <v>3</v>
      </c>
      <c r="O106" s="3"/>
      <c r="P106" s="5" t="s">
        <v>14</v>
      </c>
      <c r="Q106" s="3" t="s">
        <v>281</v>
      </c>
      <c r="R106" s="3" t="s">
        <v>6</v>
      </c>
      <c r="S106" s="3" t="s">
        <v>282</v>
      </c>
      <c r="T106" s="3"/>
      <c r="U106" s="406" t="s">
        <v>1290</v>
      </c>
      <c r="V106" s="406"/>
      <c r="W106" s="6">
        <v>278.8</v>
      </c>
      <c r="X106" s="7" t="s">
        <v>266</v>
      </c>
      <c r="Y106" s="3" t="s">
        <v>8</v>
      </c>
      <c r="Z106" s="406"/>
      <c r="AA106" s="406"/>
      <c r="AB106" s="406"/>
      <c r="AC106" s="406"/>
      <c r="AD106" s="406"/>
      <c r="AE106" s="406"/>
      <c r="AF106" s="406"/>
      <c r="AG106" s="406"/>
      <c r="AH106" s="406"/>
      <c r="AI106" s="410" t="s">
        <v>280</v>
      </c>
      <c r="AJ106" s="410"/>
      <c r="AK106" s="410"/>
      <c r="AL106" s="410"/>
      <c r="AM106" s="410"/>
    </row>
    <row r="107" spans="2:39" ht="22.5" customHeight="1">
      <c r="B107" s="406" t="s">
        <v>35</v>
      </c>
      <c r="C107" s="406"/>
      <c r="D107" s="406"/>
      <c r="E107" s="406"/>
      <c r="F107" s="3" t="s">
        <v>1</v>
      </c>
      <c r="N107" s="3" t="s">
        <v>3</v>
      </c>
      <c r="O107" s="3"/>
      <c r="P107" s="5" t="s">
        <v>14</v>
      </c>
      <c r="Q107" s="3" t="s">
        <v>284</v>
      </c>
      <c r="R107" s="3" t="s">
        <v>6</v>
      </c>
      <c r="S107" s="3" t="s">
        <v>285</v>
      </c>
      <c r="T107" s="3"/>
      <c r="U107" s="406" t="s">
        <v>1290</v>
      </c>
      <c r="V107" s="406"/>
      <c r="W107" s="6">
        <v>278.8</v>
      </c>
      <c r="X107" s="7" t="s">
        <v>266</v>
      </c>
      <c r="Y107" s="3" t="s">
        <v>8</v>
      </c>
      <c r="Z107" s="406"/>
      <c r="AA107" s="406"/>
      <c r="AB107" s="406"/>
      <c r="AC107" s="406"/>
      <c r="AD107" s="406"/>
      <c r="AE107" s="406"/>
      <c r="AF107" s="406"/>
      <c r="AG107" s="406"/>
      <c r="AH107" s="406"/>
      <c r="AI107" s="410" t="s">
        <v>283</v>
      </c>
      <c r="AJ107" s="410"/>
      <c r="AK107" s="410"/>
      <c r="AL107" s="410"/>
      <c r="AM107" s="410"/>
    </row>
    <row r="108" spans="2:39" ht="22.5" customHeight="1">
      <c r="B108" s="406" t="s">
        <v>35</v>
      </c>
      <c r="C108" s="406"/>
      <c r="D108" s="406"/>
      <c r="E108" s="406"/>
      <c r="F108" s="3" t="s">
        <v>1</v>
      </c>
      <c r="N108" s="3" t="s">
        <v>3</v>
      </c>
      <c r="O108" s="3"/>
      <c r="P108" s="5" t="s">
        <v>14</v>
      </c>
      <c r="Q108" s="3" t="s">
        <v>287</v>
      </c>
      <c r="R108" s="3" t="s">
        <v>6</v>
      </c>
      <c r="S108" s="3" t="s">
        <v>288</v>
      </c>
      <c r="T108" s="3"/>
      <c r="U108" s="406" t="s">
        <v>1290</v>
      </c>
      <c r="V108" s="406"/>
      <c r="W108" s="6">
        <v>278.8</v>
      </c>
      <c r="X108" s="7" t="s">
        <v>266</v>
      </c>
      <c r="Y108" s="3" t="s">
        <v>8</v>
      </c>
      <c r="Z108" s="406"/>
      <c r="AA108" s="406"/>
      <c r="AB108" s="406"/>
      <c r="AC108" s="406"/>
      <c r="AD108" s="406"/>
      <c r="AE108" s="406"/>
      <c r="AF108" s="406"/>
      <c r="AG108" s="406"/>
      <c r="AH108" s="406"/>
      <c r="AI108" s="410" t="s">
        <v>286</v>
      </c>
      <c r="AJ108" s="410"/>
      <c r="AK108" s="410"/>
      <c r="AL108" s="410"/>
      <c r="AM108" s="410"/>
    </row>
    <row r="109" spans="2:39" ht="22.5" customHeight="1">
      <c r="B109" s="406" t="s">
        <v>35</v>
      </c>
      <c r="C109" s="406"/>
      <c r="D109" s="406"/>
      <c r="E109" s="406"/>
      <c r="F109" s="3" t="s">
        <v>1</v>
      </c>
      <c r="N109" s="3" t="s">
        <v>3</v>
      </c>
      <c r="O109" s="3"/>
      <c r="P109" s="5" t="s">
        <v>14</v>
      </c>
      <c r="Q109" s="3" t="s">
        <v>290</v>
      </c>
      <c r="R109" s="3" t="s">
        <v>6</v>
      </c>
      <c r="S109" s="3" t="s">
        <v>291</v>
      </c>
      <c r="T109" s="3"/>
      <c r="U109" s="406" t="s">
        <v>1290</v>
      </c>
      <c r="V109" s="406"/>
      <c r="W109" s="6">
        <v>278.8</v>
      </c>
      <c r="X109" s="7" t="s">
        <v>266</v>
      </c>
      <c r="Y109" s="3" t="s">
        <v>8</v>
      </c>
      <c r="Z109" s="406"/>
      <c r="AA109" s="406"/>
      <c r="AB109" s="406"/>
      <c r="AC109" s="406"/>
      <c r="AD109" s="406"/>
      <c r="AE109" s="406"/>
      <c r="AF109" s="406"/>
      <c r="AG109" s="406"/>
      <c r="AH109" s="406"/>
      <c r="AI109" s="410" t="s">
        <v>289</v>
      </c>
      <c r="AJ109" s="410"/>
      <c r="AK109" s="410"/>
      <c r="AL109" s="410"/>
      <c r="AM109" s="410"/>
    </row>
    <row r="110" spans="2:39" ht="22.5" customHeight="1">
      <c r="B110" s="406" t="s">
        <v>35</v>
      </c>
      <c r="C110" s="406"/>
      <c r="D110" s="406"/>
      <c r="E110" s="406"/>
      <c r="F110" s="3" t="s">
        <v>1</v>
      </c>
      <c r="N110" s="3" t="s">
        <v>3</v>
      </c>
      <c r="O110" s="3"/>
      <c r="P110" s="5" t="s">
        <v>14</v>
      </c>
      <c r="Q110" s="3" t="s">
        <v>294</v>
      </c>
      <c r="R110" s="3" t="s">
        <v>6</v>
      </c>
      <c r="S110" s="3" t="s">
        <v>295</v>
      </c>
      <c r="T110" s="3"/>
      <c r="U110" s="406" t="s">
        <v>1388</v>
      </c>
      <c r="V110" s="406"/>
      <c r="W110" s="6">
        <v>240</v>
      </c>
      <c r="X110" s="7" t="s">
        <v>292</v>
      </c>
      <c r="Y110" s="3" t="s">
        <v>8</v>
      </c>
      <c r="Z110" s="406"/>
      <c r="AA110" s="406"/>
      <c r="AB110" s="406"/>
      <c r="AC110" s="406"/>
      <c r="AD110" s="406"/>
      <c r="AE110" s="406"/>
      <c r="AF110" s="406"/>
      <c r="AG110" s="406"/>
      <c r="AH110" s="406"/>
      <c r="AI110" s="410" t="s">
        <v>293</v>
      </c>
      <c r="AJ110" s="410"/>
      <c r="AK110" s="410"/>
      <c r="AL110" s="410"/>
      <c r="AM110" s="410"/>
    </row>
    <row r="111" spans="2:39" ht="22.5" customHeight="1">
      <c r="B111" s="406" t="s">
        <v>35</v>
      </c>
      <c r="C111" s="406"/>
      <c r="D111" s="406"/>
      <c r="E111" s="406"/>
      <c r="F111" s="3" t="s">
        <v>1</v>
      </c>
      <c r="N111" s="3" t="s">
        <v>3</v>
      </c>
      <c r="O111" s="3"/>
      <c r="P111" s="5" t="s">
        <v>14</v>
      </c>
      <c r="Q111" s="3" t="s">
        <v>297</v>
      </c>
      <c r="R111" s="3" t="s">
        <v>6</v>
      </c>
      <c r="S111" s="3" t="s">
        <v>298</v>
      </c>
      <c r="T111" s="3"/>
      <c r="U111" s="406" t="s">
        <v>1385</v>
      </c>
      <c r="V111" s="406"/>
      <c r="W111" s="6">
        <v>266.4</v>
      </c>
      <c r="X111" s="7" t="s">
        <v>296</v>
      </c>
      <c r="Y111" s="3" t="s">
        <v>8</v>
      </c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10" t="s">
        <v>156</v>
      </c>
      <c r="AJ111" s="410"/>
      <c r="AK111" s="410"/>
      <c r="AL111" s="410"/>
      <c r="AM111" s="410"/>
    </row>
    <row r="112" spans="2:39" ht="22.5" customHeight="1">
      <c r="B112" s="406" t="s">
        <v>35</v>
      </c>
      <c r="C112" s="406"/>
      <c r="D112" s="406"/>
      <c r="E112" s="406"/>
      <c r="F112" s="3" t="s">
        <v>1</v>
      </c>
      <c r="N112" s="3" t="s">
        <v>3</v>
      </c>
      <c r="O112" s="3"/>
      <c r="P112" s="5" t="s">
        <v>14</v>
      </c>
      <c r="Q112" s="3" t="s">
        <v>300</v>
      </c>
      <c r="R112" s="3" t="s">
        <v>6</v>
      </c>
      <c r="S112" s="3" t="s">
        <v>301</v>
      </c>
      <c r="T112" s="3"/>
      <c r="U112" s="406" t="s">
        <v>1296</v>
      </c>
      <c r="V112" s="406"/>
      <c r="W112" s="6">
        <v>555.23</v>
      </c>
      <c r="X112" s="7" t="s">
        <v>299</v>
      </c>
      <c r="Y112" s="3" t="s">
        <v>8</v>
      </c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10" t="s">
        <v>46</v>
      </c>
      <c r="AJ112" s="410"/>
      <c r="AK112" s="410"/>
      <c r="AL112" s="410"/>
      <c r="AM112" s="410"/>
    </row>
    <row r="113" spans="2:39" ht="22.5" customHeight="1">
      <c r="B113" s="406" t="s">
        <v>35</v>
      </c>
      <c r="C113" s="406"/>
      <c r="D113" s="406"/>
      <c r="E113" s="406"/>
      <c r="F113" s="3" t="s">
        <v>1</v>
      </c>
      <c r="N113" s="3" t="s">
        <v>3</v>
      </c>
      <c r="O113" s="3"/>
      <c r="P113" s="5" t="s">
        <v>14</v>
      </c>
      <c r="Q113" s="3" t="s">
        <v>302</v>
      </c>
      <c r="R113" s="3" t="s">
        <v>6</v>
      </c>
      <c r="S113" s="3" t="s">
        <v>303</v>
      </c>
      <c r="T113" s="3"/>
      <c r="U113" s="406" t="s">
        <v>1293</v>
      </c>
      <c r="V113" s="406"/>
      <c r="W113" s="6">
        <v>39</v>
      </c>
      <c r="X113" s="7" t="s">
        <v>299</v>
      </c>
      <c r="Y113" s="3" t="s">
        <v>8</v>
      </c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10" t="s">
        <v>43</v>
      </c>
      <c r="AJ113" s="410"/>
      <c r="AK113" s="410"/>
      <c r="AL113" s="410"/>
      <c r="AM113" s="410"/>
    </row>
    <row r="114" spans="2:39" ht="22.5" customHeight="1">
      <c r="B114" s="406" t="s">
        <v>35</v>
      </c>
      <c r="C114" s="406"/>
      <c r="D114" s="406"/>
      <c r="E114" s="406"/>
      <c r="F114" s="3" t="s">
        <v>1</v>
      </c>
      <c r="N114" s="3" t="s">
        <v>3</v>
      </c>
      <c r="O114" s="3"/>
      <c r="P114" s="5" t="s">
        <v>14</v>
      </c>
      <c r="Q114" s="3" t="s">
        <v>304</v>
      </c>
      <c r="R114" s="3" t="s">
        <v>6</v>
      </c>
      <c r="S114" s="3" t="s">
        <v>305</v>
      </c>
      <c r="T114" s="3"/>
      <c r="U114" s="406" t="s">
        <v>1293</v>
      </c>
      <c r="V114" s="406"/>
      <c r="W114" s="6">
        <v>39</v>
      </c>
      <c r="X114" s="7" t="s">
        <v>299</v>
      </c>
      <c r="Y114" s="3" t="s">
        <v>8</v>
      </c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10" t="s">
        <v>91</v>
      </c>
      <c r="AJ114" s="410"/>
      <c r="AK114" s="410"/>
      <c r="AL114" s="410"/>
      <c r="AM114" s="410"/>
    </row>
    <row r="115" spans="2:39" ht="22.5" customHeight="1">
      <c r="B115" s="406" t="s">
        <v>35</v>
      </c>
      <c r="C115" s="406"/>
      <c r="D115" s="406"/>
      <c r="E115" s="406"/>
      <c r="F115" s="3" t="s">
        <v>1</v>
      </c>
      <c r="N115" s="3" t="s">
        <v>3</v>
      </c>
      <c r="O115" s="3"/>
      <c r="P115" s="5" t="s">
        <v>14</v>
      </c>
      <c r="Q115" s="3" t="s">
        <v>306</v>
      </c>
      <c r="R115" s="3" t="s">
        <v>6</v>
      </c>
      <c r="S115" s="3" t="s">
        <v>307</v>
      </c>
      <c r="T115" s="3"/>
      <c r="U115" s="406" t="s">
        <v>1293</v>
      </c>
      <c r="V115" s="406"/>
      <c r="W115" s="6">
        <v>39</v>
      </c>
      <c r="X115" s="7" t="s">
        <v>299</v>
      </c>
      <c r="Y115" s="3" t="s">
        <v>8</v>
      </c>
      <c r="Z115" s="406"/>
      <c r="AA115" s="406"/>
      <c r="AB115" s="406"/>
      <c r="AC115" s="406"/>
      <c r="AD115" s="406"/>
      <c r="AE115" s="406"/>
      <c r="AF115" s="406"/>
      <c r="AG115" s="406"/>
      <c r="AH115" s="406"/>
      <c r="AI115" s="410" t="s">
        <v>39</v>
      </c>
      <c r="AJ115" s="410"/>
      <c r="AK115" s="410"/>
      <c r="AL115" s="410"/>
      <c r="AM115" s="410"/>
    </row>
    <row r="116" spans="2:39" ht="22.5" customHeight="1">
      <c r="B116" s="406" t="s">
        <v>35</v>
      </c>
      <c r="C116" s="406"/>
      <c r="D116" s="406"/>
      <c r="E116" s="406"/>
      <c r="F116" s="3" t="s">
        <v>1</v>
      </c>
      <c r="N116" s="3" t="s">
        <v>3</v>
      </c>
      <c r="O116" s="3"/>
      <c r="P116" s="5" t="s">
        <v>14</v>
      </c>
      <c r="Q116" s="3" t="s">
        <v>308</v>
      </c>
      <c r="R116" s="3" t="s">
        <v>6</v>
      </c>
      <c r="S116" s="3" t="s">
        <v>309</v>
      </c>
      <c r="T116" s="3"/>
      <c r="U116" s="406" t="s">
        <v>1293</v>
      </c>
      <c r="V116" s="406"/>
      <c r="W116" s="6">
        <v>39</v>
      </c>
      <c r="X116" s="7" t="s">
        <v>299</v>
      </c>
      <c r="Y116" s="3" t="s">
        <v>8</v>
      </c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10" t="s">
        <v>135</v>
      </c>
      <c r="AJ116" s="410"/>
      <c r="AK116" s="410"/>
      <c r="AL116" s="410"/>
      <c r="AM116" s="410"/>
    </row>
    <row r="117" spans="2:39" ht="22.5" customHeight="1">
      <c r="B117" s="406" t="s">
        <v>35</v>
      </c>
      <c r="C117" s="406"/>
      <c r="D117" s="406"/>
      <c r="E117" s="406"/>
      <c r="F117" s="3" t="s">
        <v>1</v>
      </c>
      <c r="N117" s="3" t="s">
        <v>3</v>
      </c>
      <c r="O117" s="3"/>
      <c r="P117" s="5" t="s">
        <v>14</v>
      </c>
      <c r="Q117" s="3" t="s">
        <v>310</v>
      </c>
      <c r="R117" s="3" t="s">
        <v>6</v>
      </c>
      <c r="S117" s="3" t="s">
        <v>311</v>
      </c>
      <c r="T117" s="3"/>
      <c r="U117" s="406" t="s">
        <v>1293</v>
      </c>
      <c r="V117" s="406"/>
      <c r="W117" s="6">
        <v>39</v>
      </c>
      <c r="X117" s="7" t="s">
        <v>299</v>
      </c>
      <c r="Y117" s="3" t="s">
        <v>8</v>
      </c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10" t="s">
        <v>173</v>
      </c>
      <c r="AJ117" s="410"/>
      <c r="AK117" s="410"/>
      <c r="AL117" s="410"/>
      <c r="AM117" s="410"/>
    </row>
    <row r="118" spans="2:39" ht="22.5" customHeight="1">
      <c r="B118" s="406" t="s">
        <v>35</v>
      </c>
      <c r="C118" s="406"/>
      <c r="D118" s="406"/>
      <c r="E118" s="406"/>
      <c r="F118" s="3" t="s">
        <v>1</v>
      </c>
      <c r="N118" s="3" t="s">
        <v>3</v>
      </c>
      <c r="O118" s="3"/>
      <c r="P118" s="5" t="s">
        <v>14</v>
      </c>
      <c r="Q118" s="3" t="s">
        <v>312</v>
      </c>
      <c r="R118" s="3" t="s">
        <v>6</v>
      </c>
      <c r="S118" s="3" t="s">
        <v>313</v>
      </c>
      <c r="T118" s="3"/>
      <c r="U118" s="406" t="s">
        <v>1296</v>
      </c>
      <c r="V118" s="406"/>
      <c r="W118" s="6">
        <v>771.38</v>
      </c>
      <c r="X118" s="7" t="s">
        <v>299</v>
      </c>
      <c r="Y118" s="3" t="s">
        <v>8</v>
      </c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10" t="s">
        <v>113</v>
      </c>
      <c r="AJ118" s="410"/>
      <c r="AK118" s="410"/>
      <c r="AL118" s="410"/>
      <c r="AM118" s="410"/>
    </row>
    <row r="119" spans="2:39" ht="22.5" customHeight="1">
      <c r="B119" s="406" t="s">
        <v>35</v>
      </c>
      <c r="C119" s="406"/>
      <c r="D119" s="406"/>
      <c r="E119" s="406"/>
      <c r="F119" s="3" t="s">
        <v>1</v>
      </c>
      <c r="N119" s="3" t="s">
        <v>3</v>
      </c>
      <c r="O119" s="3"/>
      <c r="P119" s="5" t="s">
        <v>14</v>
      </c>
      <c r="Q119" s="3" t="s">
        <v>314</v>
      </c>
      <c r="R119" s="3" t="s">
        <v>6</v>
      </c>
      <c r="S119" s="3" t="s">
        <v>315</v>
      </c>
      <c r="T119" s="3"/>
      <c r="U119" s="406" t="s">
        <v>1297</v>
      </c>
      <c r="V119" s="406"/>
      <c r="W119" s="6">
        <v>322.56</v>
      </c>
      <c r="X119" s="7" t="s">
        <v>299</v>
      </c>
      <c r="Y119" s="3" t="s">
        <v>8</v>
      </c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10" t="s">
        <v>220</v>
      </c>
      <c r="AJ119" s="410"/>
      <c r="AK119" s="410"/>
      <c r="AL119" s="410"/>
      <c r="AM119" s="410"/>
    </row>
    <row r="120" spans="2:39" ht="22.5" customHeight="1">
      <c r="B120" s="406" t="s">
        <v>35</v>
      </c>
      <c r="C120" s="406"/>
      <c r="D120" s="406"/>
      <c r="E120" s="406"/>
      <c r="F120" s="3" t="s">
        <v>1</v>
      </c>
      <c r="N120" s="3" t="s">
        <v>3</v>
      </c>
      <c r="O120" s="3"/>
      <c r="P120" s="5" t="s">
        <v>14</v>
      </c>
      <c r="Q120" s="3" t="s">
        <v>316</v>
      </c>
      <c r="R120" s="3" t="s">
        <v>6</v>
      </c>
      <c r="S120" s="3" t="s">
        <v>317</v>
      </c>
      <c r="T120" s="3"/>
      <c r="U120" s="406" t="s">
        <v>1388</v>
      </c>
      <c r="V120" s="406"/>
      <c r="W120" s="6">
        <v>240</v>
      </c>
      <c r="X120" s="7" t="s">
        <v>299</v>
      </c>
      <c r="Y120" s="3" t="s">
        <v>8</v>
      </c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10" t="s">
        <v>116</v>
      </c>
      <c r="AJ120" s="410"/>
      <c r="AK120" s="410"/>
      <c r="AL120" s="410"/>
      <c r="AM120" s="410"/>
    </row>
    <row r="121" spans="2:39" ht="22.5" customHeight="1">
      <c r="B121" s="406" t="s">
        <v>35</v>
      </c>
      <c r="C121" s="406"/>
      <c r="D121" s="406"/>
      <c r="E121" s="406"/>
      <c r="F121" s="3" t="s">
        <v>1</v>
      </c>
      <c r="N121" s="3" t="s">
        <v>3</v>
      </c>
      <c r="O121" s="3"/>
      <c r="P121" s="5" t="s">
        <v>14</v>
      </c>
      <c r="Q121" s="3" t="s">
        <v>318</v>
      </c>
      <c r="R121" s="3" t="s">
        <v>6</v>
      </c>
      <c r="S121" s="3" t="s">
        <v>319</v>
      </c>
      <c r="T121" s="3"/>
      <c r="U121" s="406" t="s">
        <v>1293</v>
      </c>
      <c r="V121" s="406"/>
      <c r="W121" s="6">
        <v>39</v>
      </c>
      <c r="X121" s="7" t="s">
        <v>299</v>
      </c>
      <c r="Y121" s="3" t="s">
        <v>8</v>
      </c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10" t="s">
        <v>109</v>
      </c>
      <c r="AJ121" s="410"/>
      <c r="AK121" s="410"/>
      <c r="AL121" s="410"/>
      <c r="AM121" s="410"/>
    </row>
    <row r="122" spans="2:39" ht="36">
      <c r="B122" s="406" t="s">
        <v>35</v>
      </c>
      <c r="C122" s="406"/>
      <c r="D122" s="406"/>
      <c r="E122" s="406"/>
      <c r="F122" s="3" t="s">
        <v>1</v>
      </c>
      <c r="N122" s="3" t="s">
        <v>3</v>
      </c>
      <c r="O122" s="3"/>
      <c r="P122" s="5" t="s">
        <v>14</v>
      </c>
      <c r="Q122" s="3" t="s">
        <v>320</v>
      </c>
      <c r="R122" s="3" t="s">
        <v>6</v>
      </c>
      <c r="S122" s="3" t="s">
        <v>321</v>
      </c>
      <c r="T122" s="3"/>
      <c r="U122" s="406" t="s">
        <v>1399</v>
      </c>
      <c r="V122" s="406"/>
      <c r="W122" s="6">
        <v>539.16</v>
      </c>
      <c r="X122" s="7" t="s">
        <v>299</v>
      </c>
      <c r="Y122" s="3" t="s">
        <v>8</v>
      </c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10" t="s">
        <v>56</v>
      </c>
      <c r="AJ122" s="410"/>
      <c r="AK122" s="410"/>
      <c r="AL122" s="410"/>
      <c r="AM122" s="410"/>
    </row>
    <row r="123" spans="2:39" ht="22.5" customHeight="1">
      <c r="B123" s="406" t="s">
        <v>35</v>
      </c>
      <c r="C123" s="406"/>
      <c r="D123" s="406"/>
      <c r="E123" s="406"/>
      <c r="F123" s="3" t="s">
        <v>1</v>
      </c>
      <c r="N123" s="3" t="s">
        <v>3</v>
      </c>
      <c r="O123" s="3"/>
      <c r="P123" s="5" t="s">
        <v>14</v>
      </c>
      <c r="Q123" s="3" t="s">
        <v>322</v>
      </c>
      <c r="R123" s="3" t="s">
        <v>6</v>
      </c>
      <c r="S123" s="3" t="s">
        <v>323</v>
      </c>
      <c r="T123" s="3"/>
      <c r="U123" s="406" t="s">
        <v>1398</v>
      </c>
      <c r="V123" s="406"/>
      <c r="W123" s="6">
        <v>138</v>
      </c>
      <c r="X123" s="7" t="s">
        <v>299</v>
      </c>
      <c r="Y123" s="3" t="s">
        <v>8</v>
      </c>
      <c r="Z123" s="406"/>
      <c r="AA123" s="406"/>
      <c r="AB123" s="406"/>
      <c r="AC123" s="406"/>
      <c r="AD123" s="406"/>
      <c r="AE123" s="406"/>
      <c r="AF123" s="406"/>
      <c r="AG123" s="406"/>
      <c r="AH123" s="406"/>
      <c r="AI123" s="410" t="s">
        <v>170</v>
      </c>
      <c r="AJ123" s="410"/>
      <c r="AK123" s="410"/>
      <c r="AL123" s="410"/>
      <c r="AM123" s="410"/>
    </row>
    <row r="124" spans="2:39" ht="22.5" customHeight="1">
      <c r="B124" s="406" t="s">
        <v>35</v>
      </c>
      <c r="C124" s="406"/>
      <c r="D124" s="406"/>
      <c r="E124" s="406"/>
      <c r="F124" s="3" t="s">
        <v>1</v>
      </c>
      <c r="N124" s="3" t="s">
        <v>3</v>
      </c>
      <c r="O124" s="3"/>
      <c r="P124" s="5" t="s">
        <v>14</v>
      </c>
      <c r="Q124" s="3" t="s">
        <v>324</v>
      </c>
      <c r="R124" s="3" t="s">
        <v>6</v>
      </c>
      <c r="S124" s="3" t="s">
        <v>325</v>
      </c>
      <c r="T124" s="3"/>
      <c r="U124" s="406" t="s">
        <v>1397</v>
      </c>
      <c r="V124" s="406"/>
      <c r="W124" s="6">
        <v>39</v>
      </c>
      <c r="X124" s="7" t="s">
        <v>299</v>
      </c>
      <c r="Y124" s="3" t="s">
        <v>8</v>
      </c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10" t="s">
        <v>254</v>
      </c>
      <c r="AJ124" s="410"/>
      <c r="AK124" s="410"/>
      <c r="AL124" s="410"/>
      <c r="AM124" s="410"/>
    </row>
    <row r="125" spans="2:39" ht="36">
      <c r="B125" s="406" t="s">
        <v>35</v>
      </c>
      <c r="C125" s="406"/>
      <c r="D125" s="406"/>
      <c r="E125" s="406"/>
      <c r="F125" s="3" t="s">
        <v>1</v>
      </c>
      <c r="N125" s="3" t="s">
        <v>3</v>
      </c>
      <c r="O125" s="3"/>
      <c r="P125" s="5" t="s">
        <v>14</v>
      </c>
      <c r="Q125" s="3" t="s">
        <v>326</v>
      </c>
      <c r="R125" s="3" t="s">
        <v>6</v>
      </c>
      <c r="S125" s="3" t="s">
        <v>327</v>
      </c>
      <c r="T125" s="3"/>
      <c r="U125" s="406" t="s">
        <v>1397</v>
      </c>
      <c r="V125" s="406"/>
      <c r="W125" s="6">
        <v>39</v>
      </c>
      <c r="X125" s="7" t="s">
        <v>299</v>
      </c>
      <c r="Y125" s="3" t="s">
        <v>8</v>
      </c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10" t="s">
        <v>50</v>
      </c>
      <c r="AJ125" s="410"/>
      <c r="AK125" s="410"/>
      <c r="AL125" s="410"/>
      <c r="AM125" s="410"/>
    </row>
    <row r="126" spans="2:39" ht="22.5" customHeight="1">
      <c r="B126" s="406" t="s">
        <v>35</v>
      </c>
      <c r="C126" s="406"/>
      <c r="D126" s="406"/>
      <c r="E126" s="406"/>
      <c r="F126" s="3" t="s">
        <v>1</v>
      </c>
      <c r="N126" s="3" t="s">
        <v>3</v>
      </c>
      <c r="O126" s="3"/>
      <c r="P126" s="5" t="s">
        <v>14</v>
      </c>
      <c r="Q126" s="3" t="s">
        <v>328</v>
      </c>
      <c r="R126" s="3" t="s">
        <v>6</v>
      </c>
      <c r="S126" s="3" t="s">
        <v>329</v>
      </c>
      <c r="T126" s="3"/>
      <c r="U126" s="406" t="s">
        <v>1385</v>
      </c>
      <c r="V126" s="406"/>
      <c r="W126" s="6">
        <v>199.8</v>
      </c>
      <c r="X126" s="7" t="s">
        <v>299</v>
      </c>
      <c r="Y126" s="3" t="s">
        <v>8</v>
      </c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10" t="s">
        <v>82</v>
      </c>
      <c r="AJ126" s="410"/>
      <c r="AK126" s="410"/>
      <c r="AL126" s="410"/>
      <c r="AM126" s="410"/>
    </row>
    <row r="127" spans="2:39" ht="36">
      <c r="B127" s="406" t="s">
        <v>35</v>
      </c>
      <c r="C127" s="406"/>
      <c r="D127" s="406"/>
      <c r="E127" s="406"/>
      <c r="F127" s="3" t="s">
        <v>1</v>
      </c>
      <c r="N127" s="3" t="s">
        <v>3</v>
      </c>
      <c r="O127" s="3"/>
      <c r="P127" s="5" t="s">
        <v>14</v>
      </c>
      <c r="Q127" s="3" t="s">
        <v>331</v>
      </c>
      <c r="R127" s="3" t="s">
        <v>6</v>
      </c>
      <c r="S127" s="3" t="s">
        <v>332</v>
      </c>
      <c r="T127" s="3"/>
      <c r="U127" s="406" t="s">
        <v>333</v>
      </c>
      <c r="V127" s="406"/>
      <c r="W127" s="6">
        <v>371.2</v>
      </c>
      <c r="X127" s="7" t="s">
        <v>330</v>
      </c>
      <c r="Y127" s="3" t="s">
        <v>8</v>
      </c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10" t="s">
        <v>182</v>
      </c>
      <c r="AJ127" s="410"/>
      <c r="AK127" s="410"/>
      <c r="AL127" s="410"/>
      <c r="AM127" s="410"/>
    </row>
    <row r="128" spans="2:39" ht="36">
      <c r="B128" s="406" t="s">
        <v>35</v>
      </c>
      <c r="C128" s="406"/>
      <c r="D128" s="406"/>
      <c r="E128" s="406"/>
      <c r="F128" s="3" t="s">
        <v>1</v>
      </c>
      <c r="N128" s="3" t="s">
        <v>3</v>
      </c>
      <c r="O128" s="3"/>
      <c r="P128" s="5" t="s">
        <v>14</v>
      </c>
      <c r="Q128" s="3" t="s">
        <v>334</v>
      </c>
      <c r="R128" s="3" t="s">
        <v>6</v>
      </c>
      <c r="S128" s="3" t="s">
        <v>335</v>
      </c>
      <c r="T128" s="3"/>
      <c r="U128" s="406" t="s">
        <v>1396</v>
      </c>
      <c r="V128" s="406"/>
      <c r="W128" s="6">
        <v>512</v>
      </c>
      <c r="X128" s="7" t="s">
        <v>330</v>
      </c>
      <c r="Y128" s="3" t="s">
        <v>8</v>
      </c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10" t="s">
        <v>161</v>
      </c>
      <c r="AJ128" s="410"/>
      <c r="AK128" s="410"/>
      <c r="AL128" s="410"/>
      <c r="AM128" s="410"/>
    </row>
    <row r="129" spans="2:39" ht="36">
      <c r="B129" s="406" t="s">
        <v>35</v>
      </c>
      <c r="C129" s="406"/>
      <c r="D129" s="406"/>
      <c r="E129" s="406"/>
      <c r="F129" s="3" t="s">
        <v>1</v>
      </c>
      <c r="N129" s="3" t="s">
        <v>3</v>
      </c>
      <c r="O129" s="3"/>
      <c r="P129" s="5" t="s">
        <v>14</v>
      </c>
      <c r="Q129" s="3" t="s">
        <v>336</v>
      </c>
      <c r="R129" s="3" t="s">
        <v>6</v>
      </c>
      <c r="S129" s="3" t="s">
        <v>337</v>
      </c>
      <c r="T129" s="3"/>
      <c r="U129" s="406" t="s">
        <v>1615</v>
      </c>
      <c r="V129" s="406"/>
      <c r="W129" s="6">
        <v>205.2</v>
      </c>
      <c r="X129" s="7" t="s">
        <v>330</v>
      </c>
      <c r="Y129" s="3" t="s">
        <v>8</v>
      </c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10" t="s">
        <v>63</v>
      </c>
      <c r="AJ129" s="410"/>
      <c r="AK129" s="410"/>
      <c r="AL129" s="410"/>
      <c r="AM129" s="410"/>
    </row>
    <row r="130" spans="2:39" ht="36">
      <c r="B130" s="406" t="s">
        <v>35</v>
      </c>
      <c r="C130" s="406"/>
      <c r="D130" s="406"/>
      <c r="E130" s="406"/>
      <c r="F130" s="3" t="s">
        <v>1</v>
      </c>
      <c r="N130" s="3" t="s">
        <v>3</v>
      </c>
      <c r="O130" s="3"/>
      <c r="P130" s="5" t="s">
        <v>14</v>
      </c>
      <c r="Q130" s="3" t="s">
        <v>339</v>
      </c>
      <c r="R130" s="3" t="s">
        <v>6</v>
      </c>
      <c r="S130" s="3" t="s">
        <v>340</v>
      </c>
      <c r="T130" s="3"/>
      <c r="U130" s="406" t="s">
        <v>341</v>
      </c>
      <c r="V130" s="406"/>
      <c r="W130" s="6">
        <v>371.2</v>
      </c>
      <c r="X130" s="7" t="s">
        <v>330</v>
      </c>
      <c r="Y130" s="3" t="s">
        <v>8</v>
      </c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10" t="s">
        <v>338</v>
      </c>
      <c r="AJ130" s="410"/>
      <c r="AK130" s="410"/>
      <c r="AL130" s="410"/>
      <c r="AM130" s="410"/>
    </row>
    <row r="131" spans="2:39" ht="36">
      <c r="B131" s="406" t="s">
        <v>35</v>
      </c>
      <c r="C131" s="406"/>
      <c r="D131" s="406"/>
      <c r="E131" s="406"/>
      <c r="F131" s="3" t="s">
        <v>1</v>
      </c>
      <c r="N131" s="3" t="s">
        <v>3</v>
      </c>
      <c r="O131" s="3"/>
      <c r="P131" s="5" t="s">
        <v>14</v>
      </c>
      <c r="Q131" s="3" t="s">
        <v>344</v>
      </c>
      <c r="R131" s="3" t="s">
        <v>6</v>
      </c>
      <c r="S131" s="3" t="s">
        <v>345</v>
      </c>
      <c r="T131" s="3"/>
      <c r="U131" s="406" t="s">
        <v>346</v>
      </c>
      <c r="V131" s="406"/>
      <c r="W131" s="6">
        <v>39</v>
      </c>
      <c r="X131" s="7" t="s">
        <v>342</v>
      </c>
      <c r="Y131" s="3" t="s">
        <v>8</v>
      </c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10" t="s">
        <v>343</v>
      </c>
      <c r="AJ131" s="410"/>
      <c r="AK131" s="410"/>
      <c r="AL131" s="410"/>
      <c r="AM131" s="410"/>
    </row>
    <row r="132" spans="2:39" ht="36">
      <c r="B132" s="406" t="s">
        <v>35</v>
      </c>
      <c r="C132" s="406"/>
      <c r="D132" s="406"/>
      <c r="E132" s="406"/>
      <c r="F132" s="3" t="s">
        <v>1</v>
      </c>
      <c r="N132" s="3" t="s">
        <v>3</v>
      </c>
      <c r="O132" s="3"/>
      <c r="P132" s="5" t="s">
        <v>14</v>
      </c>
      <c r="Q132" s="3" t="s">
        <v>348</v>
      </c>
      <c r="R132" s="3" t="s">
        <v>6</v>
      </c>
      <c r="S132" s="3" t="s">
        <v>349</v>
      </c>
      <c r="T132" s="3"/>
      <c r="U132" s="406" t="s">
        <v>346</v>
      </c>
      <c r="V132" s="406"/>
      <c r="W132" s="6">
        <v>39</v>
      </c>
      <c r="X132" s="7" t="s">
        <v>342</v>
      </c>
      <c r="Y132" s="3" t="s">
        <v>8</v>
      </c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10" t="s">
        <v>347</v>
      </c>
      <c r="AJ132" s="410"/>
      <c r="AK132" s="410"/>
      <c r="AL132" s="410"/>
      <c r="AM132" s="410"/>
    </row>
    <row r="133" spans="2:39" ht="22.5" customHeight="1">
      <c r="B133" s="406" t="s">
        <v>35</v>
      </c>
      <c r="C133" s="406"/>
      <c r="D133" s="406"/>
      <c r="E133" s="406"/>
      <c r="F133" s="3" t="s">
        <v>1</v>
      </c>
      <c r="N133" s="3" t="s">
        <v>3</v>
      </c>
      <c r="O133" s="3"/>
      <c r="P133" s="5" t="s">
        <v>14</v>
      </c>
      <c r="Q133" s="3" t="s">
        <v>351</v>
      </c>
      <c r="R133" s="3" t="s">
        <v>6</v>
      </c>
      <c r="S133" s="3" t="s">
        <v>352</v>
      </c>
      <c r="T133" s="3"/>
      <c r="U133" s="406" t="s">
        <v>1389</v>
      </c>
      <c r="V133" s="406"/>
      <c r="W133" s="6">
        <v>367.4</v>
      </c>
      <c r="X133" s="7" t="s">
        <v>342</v>
      </c>
      <c r="Y133" s="3" t="s">
        <v>8</v>
      </c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10" t="s">
        <v>350</v>
      </c>
      <c r="AJ133" s="410"/>
      <c r="AK133" s="410"/>
      <c r="AL133" s="410"/>
      <c r="AM133" s="410"/>
    </row>
    <row r="134" spans="2:39" ht="22.5" customHeight="1">
      <c r="B134" s="406" t="s">
        <v>35</v>
      </c>
      <c r="C134" s="406"/>
      <c r="D134" s="406"/>
      <c r="E134" s="406"/>
      <c r="F134" s="3" t="s">
        <v>1</v>
      </c>
      <c r="N134" s="3" t="s">
        <v>3</v>
      </c>
      <c r="O134" s="3"/>
      <c r="P134" s="5" t="s">
        <v>14</v>
      </c>
      <c r="Q134" s="3" t="s">
        <v>353</v>
      </c>
      <c r="R134" s="3" t="s">
        <v>6</v>
      </c>
      <c r="S134" s="3" t="s">
        <v>354</v>
      </c>
      <c r="T134" s="3"/>
      <c r="U134" s="406" t="s">
        <v>1390</v>
      </c>
      <c r="V134" s="406"/>
      <c r="W134" s="6">
        <v>108</v>
      </c>
      <c r="X134" s="7" t="s">
        <v>342</v>
      </c>
      <c r="Y134" s="3" t="s">
        <v>8</v>
      </c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10" t="s">
        <v>135</v>
      </c>
      <c r="AJ134" s="410"/>
      <c r="AK134" s="410"/>
      <c r="AL134" s="410"/>
      <c r="AM134" s="410"/>
    </row>
    <row r="135" spans="2:39" ht="22.5" customHeight="1">
      <c r="B135" s="406" t="s">
        <v>35</v>
      </c>
      <c r="C135" s="406"/>
      <c r="D135" s="406"/>
      <c r="E135" s="406"/>
      <c r="F135" s="3" t="s">
        <v>1</v>
      </c>
      <c r="N135" s="3" t="s">
        <v>3</v>
      </c>
      <c r="O135" s="3"/>
      <c r="P135" s="5" t="s">
        <v>14</v>
      </c>
      <c r="Q135" s="3" t="s">
        <v>353</v>
      </c>
      <c r="R135" s="3" t="s">
        <v>6</v>
      </c>
      <c r="S135" s="3" t="s">
        <v>354</v>
      </c>
      <c r="T135" s="3"/>
      <c r="U135" s="406" t="s">
        <v>1376</v>
      </c>
      <c r="V135" s="406"/>
      <c r="W135" s="6">
        <v>103.5</v>
      </c>
      <c r="X135" s="7" t="s">
        <v>342</v>
      </c>
      <c r="Y135" s="3" t="s">
        <v>8</v>
      </c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10" t="s">
        <v>135</v>
      </c>
      <c r="AJ135" s="410"/>
      <c r="AK135" s="410"/>
      <c r="AL135" s="410"/>
      <c r="AM135" s="410"/>
    </row>
    <row r="136" spans="2:39" ht="22.5" customHeight="1">
      <c r="B136" s="406" t="s">
        <v>35</v>
      </c>
      <c r="C136" s="406"/>
      <c r="D136" s="406"/>
      <c r="E136" s="406"/>
      <c r="F136" s="3" t="s">
        <v>1</v>
      </c>
      <c r="N136" s="3" t="s">
        <v>3</v>
      </c>
      <c r="O136" s="3"/>
      <c r="P136" s="5" t="s">
        <v>14</v>
      </c>
      <c r="Q136" s="3" t="s">
        <v>355</v>
      </c>
      <c r="R136" s="3" t="s">
        <v>6</v>
      </c>
      <c r="S136" s="3" t="s">
        <v>356</v>
      </c>
      <c r="T136" s="3"/>
      <c r="U136" s="406" t="s">
        <v>1296</v>
      </c>
      <c r="V136" s="406"/>
      <c r="W136" s="6">
        <v>594</v>
      </c>
      <c r="X136" s="7" t="s">
        <v>13</v>
      </c>
      <c r="Y136" s="3" t="s">
        <v>8</v>
      </c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10" t="s">
        <v>156</v>
      </c>
      <c r="AJ136" s="410"/>
      <c r="AK136" s="410"/>
      <c r="AL136" s="410"/>
      <c r="AM136" s="410"/>
    </row>
    <row r="137" spans="2:39" ht="22.5" customHeight="1">
      <c r="B137" s="406" t="s">
        <v>35</v>
      </c>
      <c r="C137" s="406"/>
      <c r="D137" s="406"/>
      <c r="E137" s="406"/>
      <c r="F137" s="3" t="s">
        <v>1</v>
      </c>
      <c r="N137" s="3" t="s">
        <v>3</v>
      </c>
      <c r="O137" s="3"/>
      <c r="P137" s="5" t="s">
        <v>14</v>
      </c>
      <c r="Q137" s="3" t="s">
        <v>357</v>
      </c>
      <c r="R137" s="3" t="s">
        <v>6</v>
      </c>
      <c r="S137" s="3" t="s">
        <v>358</v>
      </c>
      <c r="T137" s="3"/>
      <c r="U137" s="406" t="s">
        <v>1296</v>
      </c>
      <c r="V137" s="406"/>
      <c r="W137" s="6">
        <v>594</v>
      </c>
      <c r="X137" s="7" t="s">
        <v>13</v>
      </c>
      <c r="Y137" s="3" t="s">
        <v>8</v>
      </c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10" t="s">
        <v>170</v>
      </c>
      <c r="AJ137" s="410"/>
      <c r="AK137" s="410"/>
      <c r="AL137" s="410"/>
      <c r="AM137" s="410"/>
    </row>
    <row r="138" spans="2:39" ht="22.5" customHeight="1">
      <c r="B138" s="406" t="s">
        <v>35</v>
      </c>
      <c r="C138" s="406"/>
      <c r="D138" s="406"/>
      <c r="E138" s="406"/>
      <c r="F138" s="3" t="s">
        <v>1</v>
      </c>
      <c r="N138" s="3" t="s">
        <v>3</v>
      </c>
      <c r="O138" s="3"/>
      <c r="P138" s="5" t="s">
        <v>14</v>
      </c>
      <c r="Q138" s="3" t="s">
        <v>359</v>
      </c>
      <c r="R138" s="3" t="s">
        <v>6</v>
      </c>
      <c r="S138" s="3" t="s">
        <v>360</v>
      </c>
      <c r="T138" s="3"/>
      <c r="U138" s="406" t="s">
        <v>1387</v>
      </c>
      <c r="V138" s="406"/>
      <c r="W138" s="6">
        <v>117</v>
      </c>
      <c r="X138" s="7" t="s">
        <v>13</v>
      </c>
      <c r="Y138" s="3" t="s">
        <v>8</v>
      </c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10" t="s">
        <v>283</v>
      </c>
      <c r="AJ138" s="410"/>
      <c r="AK138" s="410"/>
      <c r="AL138" s="410"/>
      <c r="AM138" s="410"/>
    </row>
    <row r="139" spans="2:39" ht="36">
      <c r="B139" s="406" t="s">
        <v>35</v>
      </c>
      <c r="C139" s="406"/>
      <c r="D139" s="406"/>
      <c r="E139" s="406"/>
      <c r="F139" s="3" t="s">
        <v>1</v>
      </c>
      <c r="N139" s="3" t="s">
        <v>3</v>
      </c>
      <c r="O139" s="3"/>
      <c r="P139" s="5" t="s">
        <v>14</v>
      </c>
      <c r="Q139" s="3" t="s">
        <v>362</v>
      </c>
      <c r="R139" s="3" t="s">
        <v>6</v>
      </c>
      <c r="S139" s="3" t="s">
        <v>363</v>
      </c>
      <c r="T139" s="3"/>
      <c r="U139" s="406" t="s">
        <v>1387</v>
      </c>
      <c r="V139" s="406"/>
      <c r="W139" s="6">
        <v>117</v>
      </c>
      <c r="X139" s="7" t="s">
        <v>13</v>
      </c>
      <c r="Y139" s="3" t="s">
        <v>8</v>
      </c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10" t="s">
        <v>361</v>
      </c>
      <c r="AJ139" s="410"/>
      <c r="AK139" s="410"/>
      <c r="AL139" s="410"/>
      <c r="AM139" s="410"/>
    </row>
    <row r="140" spans="2:39" ht="22.5" customHeight="1">
      <c r="B140" s="406" t="s">
        <v>35</v>
      </c>
      <c r="C140" s="406"/>
      <c r="D140" s="406"/>
      <c r="E140" s="406"/>
      <c r="F140" s="3" t="s">
        <v>1</v>
      </c>
      <c r="N140" s="3" t="s">
        <v>3</v>
      </c>
      <c r="O140" s="3"/>
      <c r="P140" s="5" t="s">
        <v>14</v>
      </c>
      <c r="Q140" s="3" t="s">
        <v>364</v>
      </c>
      <c r="R140" s="3" t="s">
        <v>6</v>
      </c>
      <c r="S140" s="3" t="s">
        <v>365</v>
      </c>
      <c r="T140" s="3"/>
      <c r="U140" s="406" t="s">
        <v>1385</v>
      </c>
      <c r="V140" s="406"/>
      <c r="W140" s="6">
        <v>266.4</v>
      </c>
      <c r="X140" s="7" t="s">
        <v>13</v>
      </c>
      <c r="Y140" s="3" t="s">
        <v>8</v>
      </c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10" t="s">
        <v>116</v>
      </c>
      <c r="AJ140" s="410"/>
      <c r="AK140" s="410"/>
      <c r="AL140" s="410"/>
      <c r="AM140" s="410"/>
    </row>
    <row r="141" spans="2:39" ht="22.5" customHeight="1">
      <c r="B141" s="406" t="s">
        <v>35</v>
      </c>
      <c r="C141" s="406"/>
      <c r="D141" s="406"/>
      <c r="E141" s="406"/>
      <c r="F141" s="3" t="s">
        <v>1</v>
      </c>
      <c r="N141" s="3" t="s">
        <v>3</v>
      </c>
      <c r="O141" s="3"/>
      <c r="P141" s="5" t="s">
        <v>14</v>
      </c>
      <c r="Q141" s="3" t="s">
        <v>367</v>
      </c>
      <c r="R141" s="3" t="s">
        <v>6</v>
      </c>
      <c r="S141" s="3" t="s">
        <v>368</v>
      </c>
      <c r="T141" s="3"/>
      <c r="U141" s="406" t="s">
        <v>1386</v>
      </c>
      <c r="V141" s="406"/>
      <c r="W141" s="6">
        <v>39</v>
      </c>
      <c r="X141" s="7" t="s">
        <v>13</v>
      </c>
      <c r="Y141" s="3" t="s">
        <v>8</v>
      </c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10" t="s">
        <v>366</v>
      </c>
      <c r="AJ141" s="410"/>
      <c r="AK141" s="410"/>
      <c r="AL141" s="410"/>
      <c r="AM141" s="410"/>
    </row>
    <row r="142" spans="2:39" ht="22.5" customHeight="1">
      <c r="B142" s="406" t="s">
        <v>35</v>
      </c>
      <c r="C142" s="406"/>
      <c r="D142" s="406"/>
      <c r="E142" s="406"/>
      <c r="F142" s="3" t="s">
        <v>1</v>
      </c>
      <c r="N142" s="3" t="s">
        <v>3</v>
      </c>
      <c r="O142" s="3"/>
      <c r="P142" s="5" t="s">
        <v>14</v>
      </c>
      <c r="Q142" s="3" t="s">
        <v>370</v>
      </c>
      <c r="R142" s="3" t="s">
        <v>6</v>
      </c>
      <c r="S142" s="3" t="s">
        <v>371</v>
      </c>
      <c r="T142" s="3"/>
      <c r="U142" s="406" t="s">
        <v>1292</v>
      </c>
      <c r="V142" s="406"/>
      <c r="W142" s="6">
        <v>197.8</v>
      </c>
      <c r="X142" s="7" t="s">
        <v>13</v>
      </c>
      <c r="Y142" s="3" t="s">
        <v>8</v>
      </c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10" t="s">
        <v>369</v>
      </c>
      <c r="AJ142" s="410"/>
      <c r="AK142" s="410"/>
      <c r="AL142" s="410"/>
      <c r="AM142" s="410"/>
    </row>
    <row r="143" spans="2:39" ht="36">
      <c r="B143" s="406" t="s">
        <v>35</v>
      </c>
      <c r="C143" s="406"/>
      <c r="D143" s="406"/>
      <c r="E143" s="406"/>
      <c r="F143" s="3" t="s">
        <v>1</v>
      </c>
      <c r="N143" s="3" t="s">
        <v>3</v>
      </c>
      <c r="O143" s="3"/>
      <c r="P143" s="5" t="s">
        <v>14</v>
      </c>
      <c r="Q143" s="3" t="s">
        <v>372</v>
      </c>
      <c r="R143" s="3" t="s">
        <v>6</v>
      </c>
      <c r="S143" s="3" t="s">
        <v>373</v>
      </c>
      <c r="T143" s="3"/>
      <c r="U143" s="406" t="s">
        <v>1292</v>
      </c>
      <c r="V143" s="406"/>
      <c r="W143" s="26">
        <v>395.6</v>
      </c>
      <c r="X143" s="7" t="s">
        <v>13</v>
      </c>
      <c r="Y143" s="3" t="s">
        <v>8</v>
      </c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10" t="s">
        <v>63</v>
      </c>
      <c r="AJ143" s="410"/>
      <c r="AK143" s="410"/>
      <c r="AL143" s="410"/>
      <c r="AM143" s="410"/>
    </row>
    <row r="144" spans="2:39" ht="22.5" customHeight="1">
      <c r="B144" s="406" t="s">
        <v>35</v>
      </c>
      <c r="C144" s="406"/>
      <c r="D144" s="406"/>
      <c r="E144" s="406"/>
      <c r="F144" s="3" t="s">
        <v>1</v>
      </c>
      <c r="N144" s="3" t="s">
        <v>3</v>
      </c>
      <c r="O144" s="3"/>
      <c r="P144" s="5" t="s">
        <v>14</v>
      </c>
      <c r="Q144" s="3" t="s">
        <v>374</v>
      </c>
      <c r="R144" s="3" t="s">
        <v>6</v>
      </c>
      <c r="S144" s="3" t="s">
        <v>375</v>
      </c>
      <c r="T144" s="24"/>
      <c r="U144" s="406" t="s">
        <v>1292</v>
      </c>
      <c r="V144" s="406"/>
      <c r="W144" s="28">
        <v>395.6</v>
      </c>
      <c r="X144" s="30" t="s">
        <v>13</v>
      </c>
      <c r="Y144" s="3" t="s">
        <v>8</v>
      </c>
      <c r="Z144" s="406"/>
      <c r="AA144" s="406"/>
      <c r="AB144" s="406"/>
      <c r="AC144" s="406"/>
      <c r="AD144" s="406"/>
      <c r="AE144" s="406"/>
      <c r="AF144" s="406"/>
      <c r="AG144" s="406"/>
      <c r="AH144" s="406"/>
      <c r="AI144" s="410" t="s">
        <v>220</v>
      </c>
      <c r="AJ144" s="410"/>
      <c r="AK144" s="410"/>
      <c r="AL144" s="410"/>
      <c r="AM144" s="410"/>
    </row>
    <row r="145" spans="2:40" ht="24.75" customHeight="1">
      <c r="B145" s="18"/>
      <c r="C145" s="18"/>
      <c r="D145" s="18"/>
      <c r="E145" s="18"/>
      <c r="F145" s="18"/>
      <c r="N145" s="18"/>
      <c r="O145" s="18"/>
      <c r="P145" s="25"/>
      <c r="Q145" s="18"/>
      <c r="R145" s="18"/>
      <c r="S145" s="18"/>
      <c r="T145" s="35"/>
      <c r="U145" s="398" t="s">
        <v>1273</v>
      </c>
      <c r="V145" s="398"/>
      <c r="W145" s="13">
        <f>SUM(W21:W144)</f>
        <v>34851.80999999999</v>
      </c>
      <c r="X145" s="2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3"/>
    </row>
    <row r="146" spans="1:39" ht="12.75">
      <c r="A146" s="31"/>
      <c r="B146" s="2"/>
      <c r="C146" s="2"/>
      <c r="D146" s="2"/>
      <c r="E146" s="2"/>
      <c r="F146" s="2"/>
      <c r="G146" s="31"/>
      <c r="H146" s="31"/>
      <c r="I146" s="31"/>
      <c r="J146" s="31"/>
      <c r="K146" s="31"/>
      <c r="L146" s="31"/>
      <c r="M146" s="31"/>
      <c r="N146" s="2"/>
      <c r="O146" s="2"/>
      <c r="P146" s="32"/>
      <c r="Q146" s="2"/>
      <c r="R146" s="2"/>
      <c r="S146" s="2"/>
      <c r="T146" s="2"/>
      <c r="U146" s="2"/>
      <c r="V146" s="2"/>
      <c r="W146" s="34"/>
      <c r="X146" s="2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:39" ht="53.25" customHeight="1">
      <c r="B147" s="403" t="s">
        <v>376</v>
      </c>
      <c r="C147" s="403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37" t="s">
        <v>1271</v>
      </c>
      <c r="X147" s="13" t="s">
        <v>1262</v>
      </c>
      <c r="Y147" s="12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5" t="s">
        <v>1263</v>
      </c>
      <c r="AJ147" s="405"/>
      <c r="AK147" s="405"/>
      <c r="AL147" s="405"/>
      <c r="AM147" s="405"/>
    </row>
    <row r="148" spans="2:39" ht="22.5" customHeight="1">
      <c r="B148" s="407" t="s">
        <v>377</v>
      </c>
      <c r="C148" s="407"/>
      <c r="D148" s="407"/>
      <c r="E148" s="407"/>
      <c r="F148" s="8" t="s">
        <v>1</v>
      </c>
      <c r="N148" s="8" t="s">
        <v>3</v>
      </c>
      <c r="O148" s="8"/>
      <c r="P148" s="9" t="s">
        <v>4</v>
      </c>
      <c r="Q148" s="8" t="s">
        <v>40</v>
      </c>
      <c r="R148" s="8" t="s">
        <v>6</v>
      </c>
      <c r="S148" s="8" t="s">
        <v>41</v>
      </c>
      <c r="T148" s="8"/>
      <c r="U148" s="407" t="s">
        <v>1279</v>
      </c>
      <c r="V148" s="407"/>
      <c r="W148" s="10">
        <v>253.18</v>
      </c>
      <c r="X148" s="11" t="s">
        <v>36</v>
      </c>
      <c r="Y148" s="8" t="s">
        <v>8</v>
      </c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 t="s">
        <v>39</v>
      </c>
      <c r="AJ148" s="407"/>
      <c r="AK148" s="407"/>
      <c r="AL148" s="407"/>
      <c r="AM148" s="407"/>
    </row>
    <row r="149" spans="2:39" ht="22.5" customHeight="1">
      <c r="B149" s="406" t="s">
        <v>377</v>
      </c>
      <c r="C149" s="406"/>
      <c r="D149" s="406"/>
      <c r="E149" s="406"/>
      <c r="F149" s="3" t="s">
        <v>1</v>
      </c>
      <c r="N149" s="3" t="s">
        <v>3</v>
      </c>
      <c r="O149" s="3"/>
      <c r="P149" s="5" t="s">
        <v>4</v>
      </c>
      <c r="Q149" s="3" t="s">
        <v>44</v>
      </c>
      <c r="R149" s="3" t="s">
        <v>6</v>
      </c>
      <c r="S149" s="3" t="s">
        <v>45</v>
      </c>
      <c r="T149" s="3"/>
      <c r="U149" s="407" t="s">
        <v>1279</v>
      </c>
      <c r="V149" s="407"/>
      <c r="W149" s="6">
        <v>253.18</v>
      </c>
      <c r="X149" s="7" t="s">
        <v>42</v>
      </c>
      <c r="Y149" s="3" t="s">
        <v>8</v>
      </c>
      <c r="Z149" s="406"/>
      <c r="AA149" s="406"/>
      <c r="AB149" s="406"/>
      <c r="AC149" s="406"/>
      <c r="AD149" s="406"/>
      <c r="AE149" s="406"/>
      <c r="AF149" s="406"/>
      <c r="AG149" s="406"/>
      <c r="AH149" s="406"/>
      <c r="AI149" s="406" t="s">
        <v>43</v>
      </c>
      <c r="AJ149" s="406"/>
      <c r="AK149" s="406"/>
      <c r="AL149" s="406"/>
      <c r="AM149" s="406"/>
    </row>
    <row r="150" spans="2:39" ht="22.5" customHeight="1">
      <c r="B150" s="406" t="s">
        <v>377</v>
      </c>
      <c r="C150" s="406"/>
      <c r="D150" s="406"/>
      <c r="E150" s="406"/>
      <c r="F150" s="3" t="s">
        <v>1</v>
      </c>
      <c r="N150" s="3" t="s">
        <v>3</v>
      </c>
      <c r="O150" s="3"/>
      <c r="P150" s="5" t="s">
        <v>4</v>
      </c>
      <c r="Q150" s="3" t="s">
        <v>47</v>
      </c>
      <c r="R150" s="3" t="s">
        <v>6</v>
      </c>
      <c r="S150" s="3" t="s">
        <v>48</v>
      </c>
      <c r="T150" s="3"/>
      <c r="U150" s="407" t="s">
        <v>1383</v>
      </c>
      <c r="V150" s="407"/>
      <c r="W150" s="6">
        <v>547.26</v>
      </c>
      <c r="X150" s="7" t="s">
        <v>42</v>
      </c>
      <c r="Y150" s="3" t="s">
        <v>8</v>
      </c>
      <c r="Z150" s="406"/>
      <c r="AA150" s="406"/>
      <c r="AB150" s="406"/>
      <c r="AC150" s="406"/>
      <c r="AD150" s="406"/>
      <c r="AE150" s="406"/>
      <c r="AF150" s="406"/>
      <c r="AG150" s="406"/>
      <c r="AH150" s="406"/>
      <c r="AI150" s="406" t="s">
        <v>46</v>
      </c>
      <c r="AJ150" s="406"/>
      <c r="AK150" s="406"/>
      <c r="AL150" s="406"/>
      <c r="AM150" s="406"/>
    </row>
    <row r="151" spans="2:39" ht="22.5" customHeight="1">
      <c r="B151" s="406" t="s">
        <v>377</v>
      </c>
      <c r="C151" s="406"/>
      <c r="D151" s="406"/>
      <c r="E151" s="406"/>
      <c r="F151" s="3" t="s">
        <v>1</v>
      </c>
      <c r="N151" s="3" t="s">
        <v>3</v>
      </c>
      <c r="O151" s="3"/>
      <c r="P151" s="5" t="s">
        <v>4</v>
      </c>
      <c r="Q151" s="3" t="s">
        <v>51</v>
      </c>
      <c r="R151" s="3" t="s">
        <v>6</v>
      </c>
      <c r="S151" s="3" t="s">
        <v>52</v>
      </c>
      <c r="T151" s="3"/>
      <c r="U151" s="407" t="s">
        <v>1279</v>
      </c>
      <c r="V151" s="407"/>
      <c r="W151" s="6">
        <v>253.18</v>
      </c>
      <c r="X151" s="7" t="s">
        <v>49</v>
      </c>
      <c r="Y151" s="3" t="s">
        <v>8</v>
      </c>
      <c r="Z151" s="406"/>
      <c r="AA151" s="406"/>
      <c r="AB151" s="406"/>
      <c r="AC151" s="406"/>
      <c r="AD151" s="406"/>
      <c r="AE151" s="406"/>
      <c r="AF151" s="406"/>
      <c r="AG151" s="406"/>
      <c r="AH151" s="406"/>
      <c r="AI151" s="406" t="s">
        <v>50</v>
      </c>
      <c r="AJ151" s="406"/>
      <c r="AK151" s="406"/>
      <c r="AL151" s="406"/>
      <c r="AM151" s="406"/>
    </row>
    <row r="152" spans="2:39" ht="22.5" customHeight="1">
      <c r="B152" s="406" t="s">
        <v>377</v>
      </c>
      <c r="C152" s="406"/>
      <c r="D152" s="406"/>
      <c r="E152" s="406"/>
      <c r="F152" s="3" t="s">
        <v>1</v>
      </c>
      <c r="N152" s="3" t="s">
        <v>3</v>
      </c>
      <c r="O152" s="3"/>
      <c r="P152" s="5" t="s">
        <v>4</v>
      </c>
      <c r="Q152" s="3" t="s">
        <v>57</v>
      </c>
      <c r="R152" s="3" t="s">
        <v>6</v>
      </c>
      <c r="S152" s="3" t="s">
        <v>58</v>
      </c>
      <c r="T152" s="3"/>
      <c r="U152" s="407" t="s">
        <v>1383</v>
      </c>
      <c r="V152" s="407"/>
      <c r="W152" s="6">
        <v>323.36</v>
      </c>
      <c r="X152" s="7" t="s">
        <v>49</v>
      </c>
      <c r="Y152" s="3" t="s">
        <v>8</v>
      </c>
      <c r="Z152" s="406"/>
      <c r="AA152" s="406"/>
      <c r="AB152" s="406"/>
      <c r="AC152" s="406"/>
      <c r="AD152" s="406"/>
      <c r="AE152" s="406"/>
      <c r="AF152" s="406"/>
      <c r="AG152" s="406"/>
      <c r="AH152" s="406"/>
      <c r="AI152" s="406" t="s">
        <v>56</v>
      </c>
      <c r="AJ152" s="406"/>
      <c r="AK152" s="406"/>
      <c r="AL152" s="406"/>
      <c r="AM152" s="406"/>
    </row>
    <row r="153" spans="2:39" ht="22.5" customHeight="1">
      <c r="B153" s="406" t="s">
        <v>377</v>
      </c>
      <c r="C153" s="406"/>
      <c r="D153" s="406"/>
      <c r="E153" s="406"/>
      <c r="F153" s="3" t="s">
        <v>1</v>
      </c>
      <c r="N153" s="3" t="s">
        <v>3</v>
      </c>
      <c r="O153" s="3"/>
      <c r="P153" s="5" t="s">
        <v>4</v>
      </c>
      <c r="Q153" s="3" t="s">
        <v>80</v>
      </c>
      <c r="R153" s="3" t="s">
        <v>6</v>
      </c>
      <c r="S153" s="3" t="s">
        <v>81</v>
      </c>
      <c r="T153" s="3"/>
      <c r="U153" s="407" t="s">
        <v>1383</v>
      </c>
      <c r="V153" s="407"/>
      <c r="W153" s="6">
        <v>547.26</v>
      </c>
      <c r="X153" s="7" t="s">
        <v>19</v>
      </c>
      <c r="Y153" s="3" t="s">
        <v>8</v>
      </c>
      <c r="Z153" s="406"/>
      <c r="AA153" s="406"/>
      <c r="AB153" s="406"/>
      <c r="AC153" s="406"/>
      <c r="AD153" s="406"/>
      <c r="AE153" s="406"/>
      <c r="AF153" s="406"/>
      <c r="AG153" s="406"/>
      <c r="AH153" s="406"/>
      <c r="AI153" s="406" t="s">
        <v>79</v>
      </c>
      <c r="AJ153" s="406"/>
      <c r="AK153" s="406"/>
      <c r="AL153" s="406"/>
      <c r="AM153" s="406"/>
    </row>
    <row r="154" spans="2:39" ht="22.5" customHeight="1">
      <c r="B154" s="406" t="s">
        <v>377</v>
      </c>
      <c r="C154" s="406"/>
      <c r="D154" s="406"/>
      <c r="E154" s="406"/>
      <c r="F154" s="3" t="s">
        <v>1</v>
      </c>
      <c r="N154" s="3" t="s">
        <v>3</v>
      </c>
      <c r="O154" s="3"/>
      <c r="P154" s="5" t="s">
        <v>4</v>
      </c>
      <c r="Q154" s="3" t="s">
        <v>86</v>
      </c>
      <c r="R154" s="3" t="s">
        <v>6</v>
      </c>
      <c r="S154" s="3" t="s">
        <v>87</v>
      </c>
      <c r="T154" s="3"/>
      <c r="U154" s="407" t="s">
        <v>1383</v>
      </c>
      <c r="V154" s="407"/>
      <c r="W154" s="6">
        <v>158</v>
      </c>
      <c r="X154" s="7" t="s">
        <v>19</v>
      </c>
      <c r="Y154" s="3" t="s">
        <v>8</v>
      </c>
      <c r="Z154" s="406"/>
      <c r="AA154" s="406"/>
      <c r="AB154" s="406"/>
      <c r="AC154" s="406"/>
      <c r="AD154" s="406"/>
      <c r="AE154" s="406"/>
      <c r="AF154" s="406"/>
      <c r="AG154" s="406"/>
      <c r="AH154" s="406"/>
      <c r="AI154" s="406" t="s">
        <v>85</v>
      </c>
      <c r="AJ154" s="406"/>
      <c r="AK154" s="406"/>
      <c r="AL154" s="406"/>
      <c r="AM154" s="406"/>
    </row>
    <row r="155" spans="2:39" ht="22.5" customHeight="1">
      <c r="B155" s="406" t="s">
        <v>377</v>
      </c>
      <c r="C155" s="406"/>
      <c r="D155" s="406"/>
      <c r="E155" s="406"/>
      <c r="F155" s="3" t="s">
        <v>1</v>
      </c>
      <c r="N155" s="3" t="s">
        <v>3</v>
      </c>
      <c r="O155" s="3"/>
      <c r="P155" s="5" t="s">
        <v>4</v>
      </c>
      <c r="Q155" s="3" t="s">
        <v>89</v>
      </c>
      <c r="R155" s="3" t="s">
        <v>6</v>
      </c>
      <c r="S155" s="3" t="s">
        <v>90</v>
      </c>
      <c r="T155" s="3"/>
      <c r="U155" s="407" t="s">
        <v>1378</v>
      </c>
      <c r="V155" s="407"/>
      <c r="W155" s="6">
        <v>158</v>
      </c>
      <c r="X155" s="7" t="s">
        <v>19</v>
      </c>
      <c r="Y155" s="3" t="s">
        <v>8</v>
      </c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 t="s">
        <v>88</v>
      </c>
      <c r="AJ155" s="406"/>
      <c r="AK155" s="406"/>
      <c r="AL155" s="406"/>
      <c r="AM155" s="406"/>
    </row>
    <row r="156" spans="2:39" ht="22.5" customHeight="1">
      <c r="B156" s="406" t="s">
        <v>377</v>
      </c>
      <c r="C156" s="406"/>
      <c r="D156" s="406"/>
      <c r="E156" s="406"/>
      <c r="F156" s="3" t="s">
        <v>1</v>
      </c>
      <c r="N156" s="3" t="s">
        <v>3</v>
      </c>
      <c r="O156" s="3"/>
      <c r="P156" s="5" t="s">
        <v>4</v>
      </c>
      <c r="Q156" s="3" t="s">
        <v>92</v>
      </c>
      <c r="R156" s="3" t="s">
        <v>6</v>
      </c>
      <c r="S156" s="3" t="s">
        <v>93</v>
      </c>
      <c r="T156" s="3"/>
      <c r="U156" s="407" t="s">
        <v>1378</v>
      </c>
      <c r="V156" s="407"/>
      <c r="W156" s="6">
        <v>158</v>
      </c>
      <c r="X156" s="7" t="s">
        <v>19</v>
      </c>
      <c r="Y156" s="3" t="s">
        <v>8</v>
      </c>
      <c r="Z156" s="406"/>
      <c r="AA156" s="406"/>
      <c r="AB156" s="406"/>
      <c r="AC156" s="406"/>
      <c r="AD156" s="406"/>
      <c r="AE156" s="406"/>
      <c r="AF156" s="406"/>
      <c r="AG156" s="406"/>
      <c r="AH156" s="406"/>
      <c r="AI156" s="406" t="s">
        <v>91</v>
      </c>
      <c r="AJ156" s="406"/>
      <c r="AK156" s="406"/>
      <c r="AL156" s="406"/>
      <c r="AM156" s="406"/>
    </row>
    <row r="157" spans="2:39" ht="22.5" customHeight="1">
      <c r="B157" s="406" t="s">
        <v>377</v>
      </c>
      <c r="C157" s="406"/>
      <c r="D157" s="406"/>
      <c r="E157" s="406"/>
      <c r="F157" s="3" t="s">
        <v>1</v>
      </c>
      <c r="N157" s="3" t="s">
        <v>3</v>
      </c>
      <c r="O157" s="3"/>
      <c r="P157" s="5" t="s">
        <v>4</v>
      </c>
      <c r="Q157" s="3" t="s">
        <v>101</v>
      </c>
      <c r="R157" s="3" t="s">
        <v>6</v>
      </c>
      <c r="S157" s="3" t="s">
        <v>102</v>
      </c>
      <c r="T157" s="3"/>
      <c r="U157" s="407" t="s">
        <v>1378</v>
      </c>
      <c r="V157" s="407"/>
      <c r="W157" s="6">
        <v>158</v>
      </c>
      <c r="X157" s="7" t="s">
        <v>19</v>
      </c>
      <c r="Y157" s="3" t="s">
        <v>8</v>
      </c>
      <c r="Z157" s="406"/>
      <c r="AA157" s="406"/>
      <c r="AB157" s="406"/>
      <c r="AC157" s="406"/>
      <c r="AD157" s="406"/>
      <c r="AE157" s="406"/>
      <c r="AF157" s="406"/>
      <c r="AG157" s="406"/>
      <c r="AH157" s="406"/>
      <c r="AI157" s="406" t="s">
        <v>100</v>
      </c>
      <c r="AJ157" s="406"/>
      <c r="AK157" s="406"/>
      <c r="AL157" s="406"/>
      <c r="AM157" s="406"/>
    </row>
    <row r="158" spans="2:39" ht="22.5" customHeight="1">
      <c r="B158" s="406" t="s">
        <v>377</v>
      </c>
      <c r="C158" s="406"/>
      <c r="D158" s="406"/>
      <c r="E158" s="406"/>
      <c r="F158" s="3" t="s">
        <v>1</v>
      </c>
      <c r="N158" s="3" t="s">
        <v>3</v>
      </c>
      <c r="O158" s="3"/>
      <c r="P158" s="5" t="s">
        <v>4</v>
      </c>
      <c r="Q158" s="3" t="s">
        <v>104</v>
      </c>
      <c r="R158" s="3" t="s">
        <v>6</v>
      </c>
      <c r="S158" s="3" t="s">
        <v>105</v>
      </c>
      <c r="T158" s="3"/>
      <c r="U158" s="407" t="s">
        <v>1403</v>
      </c>
      <c r="V158" s="407"/>
      <c r="W158" s="6">
        <v>242.37</v>
      </c>
      <c r="X158" s="7" t="s">
        <v>103</v>
      </c>
      <c r="Y158" s="3" t="s">
        <v>8</v>
      </c>
      <c r="Z158" s="406"/>
      <c r="AA158" s="406"/>
      <c r="AB158" s="406"/>
      <c r="AC158" s="406"/>
      <c r="AD158" s="406"/>
      <c r="AE158" s="406"/>
      <c r="AF158" s="406"/>
      <c r="AG158" s="406"/>
      <c r="AH158" s="406"/>
      <c r="AI158" s="406" t="s">
        <v>63</v>
      </c>
      <c r="AJ158" s="406"/>
      <c r="AK158" s="406"/>
      <c r="AL158" s="406"/>
      <c r="AM158" s="406"/>
    </row>
    <row r="159" spans="2:39" ht="22.5" customHeight="1">
      <c r="B159" s="406" t="s">
        <v>377</v>
      </c>
      <c r="C159" s="406"/>
      <c r="D159" s="406"/>
      <c r="E159" s="406"/>
      <c r="F159" s="3" t="s">
        <v>1</v>
      </c>
      <c r="N159" s="3" t="s">
        <v>3</v>
      </c>
      <c r="O159" s="3"/>
      <c r="P159" s="5" t="s">
        <v>4</v>
      </c>
      <c r="Q159" s="3" t="s">
        <v>107</v>
      </c>
      <c r="R159" s="3" t="s">
        <v>6</v>
      </c>
      <c r="S159" s="3" t="s">
        <v>108</v>
      </c>
      <c r="T159" s="3"/>
      <c r="U159" s="407" t="s">
        <v>1378</v>
      </c>
      <c r="V159" s="407"/>
      <c r="W159" s="6">
        <v>158</v>
      </c>
      <c r="X159" s="7" t="s">
        <v>103</v>
      </c>
      <c r="Y159" s="3" t="s">
        <v>8</v>
      </c>
      <c r="Z159" s="406"/>
      <c r="AA159" s="406"/>
      <c r="AB159" s="406"/>
      <c r="AC159" s="406"/>
      <c r="AD159" s="406"/>
      <c r="AE159" s="406"/>
      <c r="AF159" s="406"/>
      <c r="AG159" s="406"/>
      <c r="AH159" s="406"/>
      <c r="AI159" s="406" t="s">
        <v>106</v>
      </c>
      <c r="AJ159" s="406"/>
      <c r="AK159" s="406"/>
      <c r="AL159" s="406"/>
      <c r="AM159" s="406"/>
    </row>
    <row r="160" spans="2:39" ht="22.5" customHeight="1">
      <c r="B160" s="406" t="s">
        <v>377</v>
      </c>
      <c r="C160" s="406"/>
      <c r="D160" s="406"/>
      <c r="E160" s="406"/>
      <c r="F160" s="3" t="s">
        <v>1</v>
      </c>
      <c r="N160" s="3" t="s">
        <v>3</v>
      </c>
      <c r="O160" s="3"/>
      <c r="P160" s="5" t="s">
        <v>4</v>
      </c>
      <c r="Q160" s="3" t="s">
        <v>125</v>
      </c>
      <c r="R160" s="3" t="s">
        <v>6</v>
      </c>
      <c r="S160" s="3" t="s">
        <v>126</v>
      </c>
      <c r="T160" s="3"/>
      <c r="U160" s="407" t="s">
        <v>1379</v>
      </c>
      <c r="V160" s="407"/>
      <c r="W160" s="6">
        <v>800.42</v>
      </c>
      <c r="X160" s="7" t="s">
        <v>2</v>
      </c>
      <c r="Y160" s="3" t="s">
        <v>8</v>
      </c>
      <c r="Z160" s="406"/>
      <c r="AA160" s="406"/>
      <c r="AB160" s="406"/>
      <c r="AC160" s="406"/>
      <c r="AD160" s="406"/>
      <c r="AE160" s="406"/>
      <c r="AF160" s="406"/>
      <c r="AG160" s="406"/>
      <c r="AH160" s="406"/>
      <c r="AI160" s="406" t="s">
        <v>124</v>
      </c>
      <c r="AJ160" s="406"/>
      <c r="AK160" s="406"/>
      <c r="AL160" s="406"/>
      <c r="AM160" s="406"/>
    </row>
    <row r="161" spans="2:39" ht="22.5" customHeight="1">
      <c r="B161" s="406" t="s">
        <v>377</v>
      </c>
      <c r="C161" s="406"/>
      <c r="D161" s="406"/>
      <c r="E161" s="406"/>
      <c r="F161" s="3" t="s">
        <v>1</v>
      </c>
      <c r="N161" s="3" t="s">
        <v>3</v>
      </c>
      <c r="O161" s="3"/>
      <c r="P161" s="5" t="s">
        <v>10</v>
      </c>
      <c r="Q161" s="3" t="s">
        <v>379</v>
      </c>
      <c r="R161" s="3" t="s">
        <v>6</v>
      </c>
      <c r="S161" s="3" t="s">
        <v>380</v>
      </c>
      <c r="T161" s="3"/>
      <c r="U161" s="407" t="s">
        <v>1383</v>
      </c>
      <c r="V161" s="407"/>
      <c r="W161" s="6">
        <v>135</v>
      </c>
      <c r="X161" s="7" t="s">
        <v>378</v>
      </c>
      <c r="Y161" s="3" t="s">
        <v>8</v>
      </c>
      <c r="Z161" s="406"/>
      <c r="AA161" s="406"/>
      <c r="AB161" s="406"/>
      <c r="AC161" s="406"/>
      <c r="AD161" s="406"/>
      <c r="AE161" s="406"/>
      <c r="AF161" s="406"/>
      <c r="AG161" s="406"/>
      <c r="AH161" s="406"/>
      <c r="AI161" s="406" t="s">
        <v>369</v>
      </c>
      <c r="AJ161" s="406"/>
      <c r="AK161" s="406"/>
      <c r="AL161" s="406"/>
      <c r="AM161" s="406"/>
    </row>
    <row r="162" spans="2:39" ht="22.5" customHeight="1">
      <c r="B162" s="406" t="s">
        <v>377</v>
      </c>
      <c r="C162" s="406"/>
      <c r="D162" s="406"/>
      <c r="E162" s="406"/>
      <c r="F162" s="3" t="s">
        <v>1</v>
      </c>
      <c r="N162" s="3" t="s">
        <v>3</v>
      </c>
      <c r="O162" s="3"/>
      <c r="P162" s="5" t="s">
        <v>10</v>
      </c>
      <c r="Q162" s="3" t="s">
        <v>381</v>
      </c>
      <c r="R162" s="3" t="s">
        <v>6</v>
      </c>
      <c r="S162" s="3" t="s">
        <v>382</v>
      </c>
      <c r="T162" s="3"/>
      <c r="U162" s="407" t="s">
        <v>1448</v>
      </c>
      <c r="V162" s="407"/>
      <c r="W162" s="78">
        <v>310</v>
      </c>
      <c r="X162" s="7" t="s">
        <v>378</v>
      </c>
      <c r="Y162" s="3" t="s">
        <v>8</v>
      </c>
      <c r="Z162" s="406"/>
      <c r="AA162" s="406"/>
      <c r="AB162" s="406"/>
      <c r="AC162" s="406"/>
      <c r="AD162" s="406"/>
      <c r="AE162" s="406"/>
      <c r="AF162" s="406"/>
      <c r="AG162" s="406"/>
      <c r="AH162" s="406"/>
      <c r="AI162" s="406" t="s">
        <v>138</v>
      </c>
      <c r="AJ162" s="406"/>
      <c r="AK162" s="406"/>
      <c r="AL162" s="406"/>
      <c r="AM162" s="406"/>
    </row>
    <row r="163" spans="2:39" ht="36">
      <c r="B163" s="406" t="s">
        <v>377</v>
      </c>
      <c r="C163" s="406"/>
      <c r="D163" s="406"/>
      <c r="E163" s="406"/>
      <c r="F163" s="3" t="s">
        <v>1</v>
      </c>
      <c r="N163" s="3" t="s">
        <v>3</v>
      </c>
      <c r="O163" s="3" t="s">
        <v>384</v>
      </c>
      <c r="P163" s="5" t="s">
        <v>10</v>
      </c>
      <c r="Q163" s="3" t="s">
        <v>385</v>
      </c>
      <c r="R163" s="3" t="s">
        <v>6</v>
      </c>
      <c r="S163" s="3" t="s">
        <v>386</v>
      </c>
      <c r="T163" s="3"/>
      <c r="U163" s="406" t="s">
        <v>1405</v>
      </c>
      <c r="V163" s="406"/>
      <c r="W163" s="6">
        <v>1100.08</v>
      </c>
      <c r="X163" s="7" t="s">
        <v>383</v>
      </c>
      <c r="Y163" s="3" t="s">
        <v>8</v>
      </c>
      <c r="Z163" s="406"/>
      <c r="AA163" s="406"/>
      <c r="AB163" s="406"/>
      <c r="AC163" s="406"/>
      <c r="AD163" s="406"/>
      <c r="AE163" s="406"/>
      <c r="AF163" s="406"/>
      <c r="AG163" s="406"/>
      <c r="AH163" s="406"/>
      <c r="AI163" s="406" t="s">
        <v>1404</v>
      </c>
      <c r="AJ163" s="406"/>
      <c r="AK163" s="406"/>
      <c r="AL163" s="406"/>
      <c r="AM163" s="406"/>
    </row>
    <row r="164" spans="2:39" ht="22.5" customHeight="1">
      <c r="B164" s="406" t="s">
        <v>377</v>
      </c>
      <c r="C164" s="406"/>
      <c r="D164" s="406"/>
      <c r="E164" s="406"/>
      <c r="F164" s="3" t="s">
        <v>1</v>
      </c>
      <c r="N164" s="3" t="s">
        <v>3</v>
      </c>
      <c r="O164" s="3"/>
      <c r="P164" s="5" t="s">
        <v>10</v>
      </c>
      <c r="Q164" s="3" t="s">
        <v>129</v>
      </c>
      <c r="R164" s="3" t="s">
        <v>6</v>
      </c>
      <c r="S164" s="3" t="s">
        <v>130</v>
      </c>
      <c r="T164" s="3"/>
      <c r="U164" s="409" t="s">
        <v>1406</v>
      </c>
      <c r="V164" s="409"/>
      <c r="W164" s="6">
        <v>222</v>
      </c>
      <c r="X164" s="7" t="s">
        <v>127</v>
      </c>
      <c r="Y164" s="3" t="s">
        <v>8</v>
      </c>
      <c r="Z164" s="406"/>
      <c r="AA164" s="406"/>
      <c r="AB164" s="406"/>
      <c r="AC164" s="406"/>
      <c r="AD164" s="406"/>
      <c r="AE164" s="406"/>
      <c r="AF164" s="406"/>
      <c r="AG164" s="406"/>
      <c r="AH164" s="406"/>
      <c r="AI164" s="406" t="s">
        <v>128</v>
      </c>
      <c r="AJ164" s="406"/>
      <c r="AK164" s="406"/>
      <c r="AL164" s="406"/>
      <c r="AM164" s="406"/>
    </row>
    <row r="165" spans="2:39" ht="22.5" customHeight="1">
      <c r="B165" s="406" t="s">
        <v>377</v>
      </c>
      <c r="C165" s="406"/>
      <c r="D165" s="406"/>
      <c r="E165" s="406"/>
      <c r="F165" s="3" t="s">
        <v>1</v>
      </c>
      <c r="N165" s="3" t="s">
        <v>3</v>
      </c>
      <c r="O165" s="3"/>
      <c r="P165" s="5" t="s">
        <v>10</v>
      </c>
      <c r="Q165" s="3" t="s">
        <v>133</v>
      </c>
      <c r="R165" s="3" t="s">
        <v>6</v>
      </c>
      <c r="S165" s="3" t="s">
        <v>134</v>
      </c>
      <c r="T165" s="3"/>
      <c r="U165" s="406" t="s">
        <v>1406</v>
      </c>
      <c r="V165" s="406"/>
      <c r="W165" s="6">
        <v>222</v>
      </c>
      <c r="X165" s="7" t="s">
        <v>131</v>
      </c>
      <c r="Y165" s="3" t="s">
        <v>8</v>
      </c>
      <c r="Z165" s="406"/>
      <c r="AA165" s="406"/>
      <c r="AB165" s="406"/>
      <c r="AC165" s="406"/>
      <c r="AD165" s="406"/>
      <c r="AE165" s="406"/>
      <c r="AF165" s="406"/>
      <c r="AG165" s="406"/>
      <c r="AH165" s="406"/>
      <c r="AI165" s="406" t="s">
        <v>132</v>
      </c>
      <c r="AJ165" s="406"/>
      <c r="AK165" s="406"/>
      <c r="AL165" s="406"/>
      <c r="AM165" s="406"/>
    </row>
    <row r="166" spans="2:39" ht="22.5" customHeight="1">
      <c r="B166" s="406" t="s">
        <v>377</v>
      </c>
      <c r="C166" s="406"/>
      <c r="D166" s="406"/>
      <c r="E166" s="406"/>
      <c r="F166" s="3" t="s">
        <v>1</v>
      </c>
      <c r="N166" s="3" t="s">
        <v>3</v>
      </c>
      <c r="O166" s="3"/>
      <c r="P166" s="5" t="s">
        <v>10</v>
      </c>
      <c r="Q166" s="3" t="s">
        <v>136</v>
      </c>
      <c r="R166" s="3" t="s">
        <v>6</v>
      </c>
      <c r="S166" s="3" t="s">
        <v>137</v>
      </c>
      <c r="T166" s="3"/>
      <c r="U166" s="406" t="s">
        <v>1406</v>
      </c>
      <c r="V166" s="406"/>
      <c r="W166" s="6">
        <v>222</v>
      </c>
      <c r="X166" s="7" t="s">
        <v>131</v>
      </c>
      <c r="Y166" s="3" t="s">
        <v>8</v>
      </c>
      <c r="Z166" s="406"/>
      <c r="AA166" s="406"/>
      <c r="AB166" s="406"/>
      <c r="AC166" s="406"/>
      <c r="AD166" s="406"/>
      <c r="AE166" s="406"/>
      <c r="AF166" s="406"/>
      <c r="AG166" s="406"/>
      <c r="AH166" s="406"/>
      <c r="AI166" s="406" t="s">
        <v>135</v>
      </c>
      <c r="AJ166" s="406"/>
      <c r="AK166" s="406"/>
      <c r="AL166" s="406"/>
      <c r="AM166" s="406"/>
    </row>
    <row r="167" spans="2:39" ht="22.5" customHeight="1">
      <c r="B167" s="406" t="s">
        <v>377</v>
      </c>
      <c r="C167" s="406"/>
      <c r="D167" s="406"/>
      <c r="E167" s="406"/>
      <c r="F167" s="3" t="s">
        <v>1</v>
      </c>
      <c r="N167" s="3" t="s">
        <v>3</v>
      </c>
      <c r="O167" s="3"/>
      <c r="P167" s="5" t="s">
        <v>10</v>
      </c>
      <c r="Q167" s="3" t="s">
        <v>141</v>
      </c>
      <c r="R167" s="3" t="s">
        <v>6</v>
      </c>
      <c r="S167" s="3" t="s">
        <v>142</v>
      </c>
      <c r="T167" s="3"/>
      <c r="U167" s="406" t="s">
        <v>1406</v>
      </c>
      <c r="V167" s="406"/>
      <c r="W167" s="6">
        <v>222</v>
      </c>
      <c r="X167" s="7" t="s">
        <v>131</v>
      </c>
      <c r="Y167" s="3" t="s">
        <v>8</v>
      </c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 t="s">
        <v>72</v>
      </c>
      <c r="AJ167" s="406"/>
      <c r="AK167" s="406"/>
      <c r="AL167" s="406"/>
      <c r="AM167" s="406"/>
    </row>
    <row r="168" spans="2:39" ht="22.5" customHeight="1">
      <c r="B168" s="406" t="s">
        <v>377</v>
      </c>
      <c r="C168" s="406"/>
      <c r="D168" s="406"/>
      <c r="E168" s="406"/>
      <c r="F168" s="3" t="s">
        <v>1</v>
      </c>
      <c r="N168" s="3" t="s">
        <v>3</v>
      </c>
      <c r="O168" s="3"/>
      <c r="P168" s="5" t="s">
        <v>10</v>
      </c>
      <c r="Q168" s="3" t="s">
        <v>144</v>
      </c>
      <c r="R168" s="3" t="s">
        <v>6</v>
      </c>
      <c r="S168" s="3" t="s">
        <v>145</v>
      </c>
      <c r="T168" s="3"/>
      <c r="U168" s="407" t="s">
        <v>1383</v>
      </c>
      <c r="V168" s="407"/>
      <c r="W168" s="6">
        <v>511.26</v>
      </c>
      <c r="X168" s="7" t="s">
        <v>143</v>
      </c>
      <c r="Y168" s="3" t="s">
        <v>8</v>
      </c>
      <c r="Z168" s="406"/>
      <c r="AA168" s="406"/>
      <c r="AB168" s="406"/>
      <c r="AC168" s="406"/>
      <c r="AD168" s="406"/>
      <c r="AE168" s="406"/>
      <c r="AF168" s="406"/>
      <c r="AG168" s="406"/>
      <c r="AH168" s="406"/>
      <c r="AI168" s="406" t="s">
        <v>56</v>
      </c>
      <c r="AJ168" s="406"/>
      <c r="AK168" s="406"/>
      <c r="AL168" s="406"/>
      <c r="AM168" s="406"/>
    </row>
    <row r="169" spans="2:39" ht="22.5" customHeight="1">
      <c r="B169" s="406" t="s">
        <v>377</v>
      </c>
      <c r="C169" s="406"/>
      <c r="D169" s="406"/>
      <c r="E169" s="406"/>
      <c r="F169" s="3" t="s">
        <v>1</v>
      </c>
      <c r="N169" s="3" t="s">
        <v>3</v>
      </c>
      <c r="O169" s="3"/>
      <c r="P169" s="5" t="s">
        <v>10</v>
      </c>
      <c r="Q169" s="3" t="s">
        <v>151</v>
      </c>
      <c r="R169" s="3" t="s">
        <v>6</v>
      </c>
      <c r="S169" s="3" t="s">
        <v>152</v>
      </c>
      <c r="T169" s="3"/>
      <c r="U169" s="407" t="s">
        <v>1383</v>
      </c>
      <c r="V169" s="407"/>
      <c r="W169" s="6">
        <v>511.26</v>
      </c>
      <c r="X169" s="7" t="s">
        <v>143</v>
      </c>
      <c r="Y169" s="3" t="s">
        <v>8</v>
      </c>
      <c r="Z169" s="406"/>
      <c r="AA169" s="406"/>
      <c r="AB169" s="406"/>
      <c r="AC169" s="406"/>
      <c r="AD169" s="406"/>
      <c r="AE169" s="406"/>
      <c r="AF169" s="406"/>
      <c r="AG169" s="406"/>
      <c r="AH169" s="406"/>
      <c r="AI169" s="406" t="s">
        <v>150</v>
      </c>
      <c r="AJ169" s="406"/>
      <c r="AK169" s="406"/>
      <c r="AL169" s="406"/>
      <c r="AM169" s="406"/>
    </row>
    <row r="170" spans="2:39" ht="22.5" customHeight="1">
      <c r="B170" s="406" t="s">
        <v>377</v>
      </c>
      <c r="C170" s="406"/>
      <c r="D170" s="406"/>
      <c r="E170" s="406"/>
      <c r="F170" s="3" t="s">
        <v>1</v>
      </c>
      <c r="N170" s="3" t="s">
        <v>3</v>
      </c>
      <c r="O170" s="3"/>
      <c r="P170" s="5" t="s">
        <v>10</v>
      </c>
      <c r="Q170" s="3" t="s">
        <v>154</v>
      </c>
      <c r="R170" s="3" t="s">
        <v>6</v>
      </c>
      <c r="S170" s="3" t="s">
        <v>155</v>
      </c>
      <c r="T170" s="3"/>
      <c r="U170" s="406" t="s">
        <v>1405</v>
      </c>
      <c r="V170" s="406"/>
      <c r="W170" s="6">
        <v>989.96</v>
      </c>
      <c r="X170" s="7" t="s">
        <v>153</v>
      </c>
      <c r="Y170" s="3" t="s">
        <v>8</v>
      </c>
      <c r="Z170" s="406"/>
      <c r="AA170" s="406"/>
      <c r="AB170" s="406"/>
      <c r="AC170" s="406"/>
      <c r="AD170" s="406"/>
      <c r="AE170" s="406"/>
      <c r="AF170" s="406"/>
      <c r="AG170" s="406"/>
      <c r="AH170" s="406"/>
      <c r="AI170" s="406" t="s">
        <v>46</v>
      </c>
      <c r="AJ170" s="406"/>
      <c r="AK170" s="406"/>
      <c r="AL170" s="406"/>
      <c r="AM170" s="406"/>
    </row>
    <row r="171" spans="2:39" ht="22.5" customHeight="1">
      <c r="B171" s="406" t="s">
        <v>377</v>
      </c>
      <c r="C171" s="406"/>
      <c r="D171" s="406"/>
      <c r="E171" s="406"/>
      <c r="F171" s="3" t="s">
        <v>1</v>
      </c>
      <c r="N171" s="3" t="s">
        <v>3</v>
      </c>
      <c r="O171" s="3"/>
      <c r="P171" s="5" t="s">
        <v>10</v>
      </c>
      <c r="Q171" s="3" t="s">
        <v>174</v>
      </c>
      <c r="R171" s="3" t="s">
        <v>6</v>
      </c>
      <c r="S171" s="3" t="s">
        <v>175</v>
      </c>
      <c r="T171" s="3"/>
      <c r="U171" s="406" t="s">
        <v>1421</v>
      </c>
      <c r="V171" s="406"/>
      <c r="W171" s="6">
        <v>396</v>
      </c>
      <c r="X171" s="7" t="s">
        <v>169</v>
      </c>
      <c r="Y171" s="3" t="s">
        <v>8</v>
      </c>
      <c r="Z171" s="406"/>
      <c r="AA171" s="406"/>
      <c r="AB171" s="406"/>
      <c r="AC171" s="406"/>
      <c r="AD171" s="406"/>
      <c r="AE171" s="406"/>
      <c r="AF171" s="406"/>
      <c r="AG171" s="406"/>
      <c r="AH171" s="406"/>
      <c r="AI171" s="406" t="s">
        <v>173</v>
      </c>
      <c r="AJ171" s="406"/>
      <c r="AK171" s="406"/>
      <c r="AL171" s="406"/>
      <c r="AM171" s="406"/>
    </row>
    <row r="172" spans="2:39" ht="22.5" customHeight="1">
      <c r="B172" s="406" t="s">
        <v>377</v>
      </c>
      <c r="C172" s="406"/>
      <c r="D172" s="406"/>
      <c r="E172" s="406"/>
      <c r="F172" s="3" t="s">
        <v>1</v>
      </c>
      <c r="N172" s="3" t="s">
        <v>3</v>
      </c>
      <c r="O172" s="3"/>
      <c r="P172" s="5" t="s">
        <v>10</v>
      </c>
      <c r="Q172" s="3" t="s">
        <v>192</v>
      </c>
      <c r="R172" s="3" t="s">
        <v>6</v>
      </c>
      <c r="S172" s="3" t="s">
        <v>193</v>
      </c>
      <c r="T172" s="3"/>
      <c r="U172" s="406" t="s">
        <v>1406</v>
      </c>
      <c r="V172" s="406"/>
      <c r="W172" s="6">
        <v>222</v>
      </c>
      <c r="X172" s="7" t="s">
        <v>169</v>
      </c>
      <c r="Y172" s="3" t="s">
        <v>8</v>
      </c>
      <c r="Z172" s="406"/>
      <c r="AA172" s="406"/>
      <c r="AB172" s="406"/>
      <c r="AC172" s="406"/>
      <c r="AD172" s="406"/>
      <c r="AE172" s="406"/>
      <c r="AF172" s="406"/>
      <c r="AG172" s="406"/>
      <c r="AH172" s="406"/>
      <c r="AI172" s="406" t="s">
        <v>191</v>
      </c>
      <c r="AJ172" s="406"/>
      <c r="AK172" s="406"/>
      <c r="AL172" s="406"/>
      <c r="AM172" s="406"/>
    </row>
    <row r="173" spans="2:39" ht="22.5" customHeight="1">
      <c r="B173" s="406" t="s">
        <v>377</v>
      </c>
      <c r="C173" s="406"/>
      <c r="D173" s="406"/>
      <c r="E173" s="406"/>
      <c r="F173" s="3" t="s">
        <v>1</v>
      </c>
      <c r="N173" s="3" t="s">
        <v>3</v>
      </c>
      <c r="O173" s="3"/>
      <c r="P173" s="5" t="s">
        <v>10</v>
      </c>
      <c r="Q173" s="3" t="s">
        <v>221</v>
      </c>
      <c r="R173" s="3" t="s">
        <v>6</v>
      </c>
      <c r="S173" s="3" t="s">
        <v>222</v>
      </c>
      <c r="T173" s="3"/>
      <c r="U173" s="407" t="s">
        <v>1383</v>
      </c>
      <c r="V173" s="407"/>
      <c r="W173" s="6">
        <v>511.26</v>
      </c>
      <c r="X173" s="7" t="s">
        <v>219</v>
      </c>
      <c r="Y173" s="3" t="s">
        <v>8</v>
      </c>
      <c r="Z173" s="406"/>
      <c r="AA173" s="406"/>
      <c r="AB173" s="406"/>
      <c r="AC173" s="406"/>
      <c r="AD173" s="406"/>
      <c r="AE173" s="406"/>
      <c r="AF173" s="406"/>
      <c r="AG173" s="406"/>
      <c r="AH173" s="406"/>
      <c r="AI173" s="406" t="s">
        <v>220</v>
      </c>
      <c r="AJ173" s="406"/>
      <c r="AK173" s="406"/>
      <c r="AL173" s="406"/>
      <c r="AM173" s="406"/>
    </row>
    <row r="174" spans="2:39" ht="22.5" customHeight="1">
      <c r="B174" s="406" t="s">
        <v>377</v>
      </c>
      <c r="C174" s="406"/>
      <c r="D174" s="406"/>
      <c r="E174" s="406"/>
      <c r="F174" s="3" t="s">
        <v>1</v>
      </c>
      <c r="N174" s="3" t="s">
        <v>3</v>
      </c>
      <c r="O174" s="3"/>
      <c r="P174" s="5" t="s">
        <v>10</v>
      </c>
      <c r="Q174" s="3" t="s">
        <v>223</v>
      </c>
      <c r="R174" s="3" t="s">
        <v>6</v>
      </c>
      <c r="S174" s="3" t="s">
        <v>224</v>
      </c>
      <c r="T174" s="3"/>
      <c r="U174" s="407" t="s">
        <v>1383</v>
      </c>
      <c r="V174" s="407"/>
      <c r="W174" s="6">
        <v>511.26</v>
      </c>
      <c r="X174" s="7" t="s">
        <v>219</v>
      </c>
      <c r="Y174" s="3" t="s">
        <v>8</v>
      </c>
      <c r="Z174" s="406"/>
      <c r="AA174" s="406"/>
      <c r="AB174" s="406"/>
      <c r="AC174" s="406"/>
      <c r="AD174" s="406"/>
      <c r="AE174" s="406"/>
      <c r="AF174" s="406"/>
      <c r="AG174" s="406"/>
      <c r="AH174" s="406"/>
      <c r="AI174" s="406" t="s">
        <v>63</v>
      </c>
      <c r="AJ174" s="406"/>
      <c r="AK174" s="406"/>
      <c r="AL174" s="406"/>
      <c r="AM174" s="406"/>
    </row>
    <row r="175" spans="2:39" ht="22.5" customHeight="1">
      <c r="B175" s="406" t="s">
        <v>377</v>
      </c>
      <c r="C175" s="406"/>
      <c r="D175" s="406"/>
      <c r="E175" s="406"/>
      <c r="F175" s="3" t="s">
        <v>1</v>
      </c>
      <c r="N175" s="3" t="s">
        <v>3</v>
      </c>
      <c r="O175" s="3"/>
      <c r="P175" s="5" t="s">
        <v>10</v>
      </c>
      <c r="Q175" s="3" t="s">
        <v>228</v>
      </c>
      <c r="R175" s="3" t="s">
        <v>6</v>
      </c>
      <c r="S175" s="3" t="s">
        <v>229</v>
      </c>
      <c r="T175" s="3"/>
      <c r="U175" s="407" t="s">
        <v>1408</v>
      </c>
      <c r="V175" s="407"/>
      <c r="W175" s="6">
        <v>273.9</v>
      </c>
      <c r="X175" s="7" t="s">
        <v>225</v>
      </c>
      <c r="Y175" s="3" t="s">
        <v>8</v>
      </c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 t="s">
        <v>116</v>
      </c>
      <c r="AJ175" s="406"/>
      <c r="AK175" s="406"/>
      <c r="AL175" s="406"/>
      <c r="AM175" s="406"/>
    </row>
    <row r="176" spans="2:39" ht="22.5" customHeight="1">
      <c r="B176" s="406" t="s">
        <v>377</v>
      </c>
      <c r="C176" s="406"/>
      <c r="D176" s="406"/>
      <c r="E176" s="406"/>
      <c r="F176" s="3" t="s">
        <v>1</v>
      </c>
      <c r="N176" s="3" t="s">
        <v>3</v>
      </c>
      <c r="O176" s="3"/>
      <c r="P176" s="5" t="s">
        <v>10</v>
      </c>
      <c r="Q176" s="3" t="s">
        <v>230</v>
      </c>
      <c r="R176" s="3" t="s">
        <v>6</v>
      </c>
      <c r="S176" s="3" t="s">
        <v>231</v>
      </c>
      <c r="T176" s="3"/>
      <c r="U176" s="407" t="s">
        <v>1408</v>
      </c>
      <c r="V176" s="407"/>
      <c r="W176" s="6">
        <v>273.9</v>
      </c>
      <c r="X176" s="7" t="s">
        <v>225</v>
      </c>
      <c r="Y176" s="3" t="s">
        <v>8</v>
      </c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 t="s">
        <v>88</v>
      </c>
      <c r="AJ176" s="406"/>
      <c r="AK176" s="406"/>
      <c r="AL176" s="406"/>
      <c r="AM176" s="406"/>
    </row>
    <row r="177" spans="2:39" ht="22.5" customHeight="1">
      <c r="B177" s="406" t="s">
        <v>377</v>
      </c>
      <c r="C177" s="406"/>
      <c r="D177" s="406"/>
      <c r="E177" s="406"/>
      <c r="F177" s="3" t="s">
        <v>1</v>
      </c>
      <c r="N177" s="3" t="s">
        <v>3</v>
      </c>
      <c r="O177" s="3"/>
      <c r="P177" s="5" t="s">
        <v>10</v>
      </c>
      <c r="Q177" s="3" t="s">
        <v>233</v>
      </c>
      <c r="R177" s="3" t="s">
        <v>6</v>
      </c>
      <c r="S177" s="3" t="s">
        <v>234</v>
      </c>
      <c r="T177" s="3"/>
      <c r="U177" s="406" t="s">
        <v>1305</v>
      </c>
      <c r="V177" s="406"/>
      <c r="W177" s="6">
        <v>309.39</v>
      </c>
      <c r="X177" s="7" t="s">
        <v>225</v>
      </c>
      <c r="Y177" s="3" t="s">
        <v>8</v>
      </c>
      <c r="Z177" s="406"/>
      <c r="AA177" s="406"/>
      <c r="AB177" s="406"/>
      <c r="AC177" s="406"/>
      <c r="AD177" s="406"/>
      <c r="AE177" s="406"/>
      <c r="AF177" s="406"/>
      <c r="AG177" s="406"/>
      <c r="AH177" s="406"/>
      <c r="AI177" s="406" t="s">
        <v>232</v>
      </c>
      <c r="AJ177" s="406"/>
      <c r="AK177" s="406"/>
      <c r="AL177" s="406"/>
      <c r="AM177" s="406"/>
    </row>
    <row r="178" spans="2:39" ht="22.5" customHeight="1">
      <c r="B178" s="406" t="s">
        <v>377</v>
      </c>
      <c r="C178" s="406"/>
      <c r="D178" s="406"/>
      <c r="E178" s="406"/>
      <c r="F178" s="3" t="s">
        <v>1</v>
      </c>
      <c r="N178" s="3" t="s">
        <v>3</v>
      </c>
      <c r="O178" s="3"/>
      <c r="P178" s="5" t="s">
        <v>10</v>
      </c>
      <c r="Q178" s="3" t="s">
        <v>235</v>
      </c>
      <c r="R178" s="3" t="s">
        <v>6</v>
      </c>
      <c r="S178" s="3" t="s">
        <v>236</v>
      </c>
      <c r="T178" s="3"/>
      <c r="U178" s="406" t="s">
        <v>1412</v>
      </c>
      <c r="V178" s="406"/>
      <c r="W178" s="6">
        <v>533.55</v>
      </c>
      <c r="X178" s="7" t="s">
        <v>225</v>
      </c>
      <c r="Y178" s="3" t="s">
        <v>8</v>
      </c>
      <c r="Z178" s="406"/>
      <c r="AA178" s="406"/>
      <c r="AB178" s="406"/>
      <c r="AC178" s="406"/>
      <c r="AD178" s="406"/>
      <c r="AE178" s="406"/>
      <c r="AF178" s="406"/>
      <c r="AG178" s="406"/>
      <c r="AH178" s="406"/>
      <c r="AI178" s="406" t="s">
        <v>182</v>
      </c>
      <c r="AJ178" s="406"/>
      <c r="AK178" s="406"/>
      <c r="AL178" s="406"/>
      <c r="AM178" s="406"/>
    </row>
    <row r="179" spans="2:39" ht="22.5" customHeight="1">
      <c r="B179" s="406" t="s">
        <v>377</v>
      </c>
      <c r="C179" s="406"/>
      <c r="D179" s="406"/>
      <c r="E179" s="406"/>
      <c r="F179" s="3" t="s">
        <v>1</v>
      </c>
      <c r="N179" s="3" t="s">
        <v>3</v>
      </c>
      <c r="O179" s="3"/>
      <c r="P179" s="5" t="s">
        <v>10</v>
      </c>
      <c r="Q179" s="3" t="s">
        <v>237</v>
      </c>
      <c r="R179" s="3" t="s">
        <v>6</v>
      </c>
      <c r="S179" s="3" t="s">
        <v>238</v>
      </c>
      <c r="T179" s="3"/>
      <c r="U179" s="406" t="s">
        <v>1283</v>
      </c>
      <c r="V179" s="406"/>
      <c r="W179" s="6">
        <v>523</v>
      </c>
      <c r="X179" s="7" t="s">
        <v>225</v>
      </c>
      <c r="Y179" s="3" t="s">
        <v>8</v>
      </c>
      <c r="Z179" s="406"/>
      <c r="AA179" s="406"/>
      <c r="AB179" s="406"/>
      <c r="AC179" s="406"/>
      <c r="AD179" s="406"/>
      <c r="AE179" s="406"/>
      <c r="AF179" s="406"/>
      <c r="AG179" s="406"/>
      <c r="AH179" s="406"/>
      <c r="AI179" s="406" t="s">
        <v>91</v>
      </c>
      <c r="AJ179" s="406"/>
      <c r="AK179" s="406"/>
      <c r="AL179" s="406"/>
      <c r="AM179" s="406"/>
    </row>
    <row r="180" spans="2:39" ht="22.5" customHeight="1">
      <c r="B180" s="406" t="s">
        <v>377</v>
      </c>
      <c r="C180" s="406"/>
      <c r="D180" s="406"/>
      <c r="E180" s="406"/>
      <c r="F180" s="3" t="s">
        <v>1</v>
      </c>
      <c r="N180" s="3" t="s">
        <v>3</v>
      </c>
      <c r="O180" s="3"/>
      <c r="P180" s="5" t="s">
        <v>10</v>
      </c>
      <c r="Q180" s="3" t="s">
        <v>239</v>
      </c>
      <c r="R180" s="3" t="s">
        <v>6</v>
      </c>
      <c r="S180" s="3" t="s">
        <v>240</v>
      </c>
      <c r="T180" s="3"/>
      <c r="U180" s="406" t="s">
        <v>1413</v>
      </c>
      <c r="V180" s="406"/>
      <c r="W180" s="6">
        <v>365.53</v>
      </c>
      <c r="X180" s="7" t="s">
        <v>225</v>
      </c>
      <c r="Y180" s="3" t="s">
        <v>8</v>
      </c>
      <c r="Z180" s="406"/>
      <c r="AA180" s="406"/>
      <c r="AB180" s="406"/>
      <c r="AC180" s="406"/>
      <c r="AD180" s="406"/>
      <c r="AE180" s="406"/>
      <c r="AF180" s="406"/>
      <c r="AG180" s="406"/>
      <c r="AH180" s="406"/>
      <c r="AI180" s="406" t="s">
        <v>50</v>
      </c>
      <c r="AJ180" s="406"/>
      <c r="AK180" s="406"/>
      <c r="AL180" s="406"/>
      <c r="AM180" s="406"/>
    </row>
    <row r="181" spans="2:39" ht="22.5" customHeight="1">
      <c r="B181" s="406" t="s">
        <v>377</v>
      </c>
      <c r="C181" s="406"/>
      <c r="D181" s="406"/>
      <c r="E181" s="406"/>
      <c r="F181" s="3" t="s">
        <v>1</v>
      </c>
      <c r="N181" s="3" t="s">
        <v>3</v>
      </c>
      <c r="O181" s="3"/>
      <c r="P181" s="5" t="s">
        <v>10</v>
      </c>
      <c r="Q181" s="3" t="s">
        <v>241</v>
      </c>
      <c r="R181" s="3" t="s">
        <v>6</v>
      </c>
      <c r="S181" s="3" t="s">
        <v>242</v>
      </c>
      <c r="T181" s="3"/>
      <c r="U181" s="406" t="s">
        <v>1305</v>
      </c>
      <c r="V181" s="406"/>
      <c r="W181" s="6">
        <v>309.39</v>
      </c>
      <c r="X181" s="7" t="s">
        <v>225</v>
      </c>
      <c r="Y181" s="3" t="s">
        <v>8</v>
      </c>
      <c r="Z181" s="406"/>
      <c r="AA181" s="406"/>
      <c r="AB181" s="406"/>
      <c r="AC181" s="406"/>
      <c r="AD181" s="406"/>
      <c r="AE181" s="406"/>
      <c r="AF181" s="406"/>
      <c r="AG181" s="406"/>
      <c r="AH181" s="406"/>
      <c r="AI181" s="406" t="s">
        <v>173</v>
      </c>
      <c r="AJ181" s="406"/>
      <c r="AK181" s="406"/>
      <c r="AL181" s="406"/>
      <c r="AM181" s="406"/>
    </row>
    <row r="182" spans="2:39" ht="22.5" customHeight="1">
      <c r="B182" s="406" t="s">
        <v>377</v>
      </c>
      <c r="C182" s="406"/>
      <c r="D182" s="406"/>
      <c r="E182" s="406"/>
      <c r="F182" s="3" t="s">
        <v>1</v>
      </c>
      <c r="N182" s="3" t="s">
        <v>3</v>
      </c>
      <c r="O182" s="3"/>
      <c r="P182" s="5" t="s">
        <v>10</v>
      </c>
      <c r="Q182" s="3" t="s">
        <v>248</v>
      </c>
      <c r="R182" s="3" t="s">
        <v>6</v>
      </c>
      <c r="S182" s="3" t="s">
        <v>249</v>
      </c>
      <c r="T182" s="3"/>
      <c r="U182" s="407" t="s">
        <v>1408</v>
      </c>
      <c r="V182" s="407"/>
      <c r="W182" s="6">
        <v>273.9</v>
      </c>
      <c r="X182" s="7" t="s">
        <v>225</v>
      </c>
      <c r="Y182" s="3" t="s">
        <v>8</v>
      </c>
      <c r="Z182" s="406"/>
      <c r="AA182" s="406"/>
      <c r="AB182" s="406"/>
      <c r="AC182" s="406"/>
      <c r="AD182" s="406"/>
      <c r="AE182" s="406"/>
      <c r="AF182" s="406"/>
      <c r="AG182" s="406"/>
      <c r="AH182" s="406"/>
      <c r="AI182" s="406" t="s">
        <v>100</v>
      </c>
      <c r="AJ182" s="406"/>
      <c r="AK182" s="406"/>
      <c r="AL182" s="406"/>
      <c r="AM182" s="406"/>
    </row>
    <row r="183" spans="2:39" ht="22.5" customHeight="1">
      <c r="B183" s="406" t="s">
        <v>377</v>
      </c>
      <c r="C183" s="406"/>
      <c r="D183" s="406"/>
      <c r="E183" s="406"/>
      <c r="F183" s="3" t="s">
        <v>1</v>
      </c>
      <c r="N183" s="3" t="s">
        <v>3</v>
      </c>
      <c r="O183" s="3"/>
      <c r="P183" s="5" t="s">
        <v>10</v>
      </c>
      <c r="Q183" s="3" t="s">
        <v>252</v>
      </c>
      <c r="R183" s="3" t="s">
        <v>6</v>
      </c>
      <c r="S183" s="3" t="s">
        <v>253</v>
      </c>
      <c r="T183" s="3"/>
      <c r="U183" s="406" t="s">
        <v>1305</v>
      </c>
      <c r="V183" s="406"/>
      <c r="W183" s="6">
        <v>309.39</v>
      </c>
      <c r="X183" s="7" t="s">
        <v>250</v>
      </c>
      <c r="Y183" s="3" t="s">
        <v>8</v>
      </c>
      <c r="Z183" s="406"/>
      <c r="AA183" s="406"/>
      <c r="AB183" s="406"/>
      <c r="AC183" s="406"/>
      <c r="AD183" s="406"/>
      <c r="AE183" s="406"/>
      <c r="AF183" s="406"/>
      <c r="AG183" s="406"/>
      <c r="AH183" s="406"/>
      <c r="AI183" s="406" t="s">
        <v>251</v>
      </c>
      <c r="AJ183" s="406"/>
      <c r="AK183" s="406"/>
      <c r="AL183" s="406"/>
      <c r="AM183" s="406"/>
    </row>
    <row r="184" spans="2:39" ht="22.5" customHeight="1">
      <c r="B184" s="406" t="s">
        <v>377</v>
      </c>
      <c r="C184" s="406"/>
      <c r="D184" s="406"/>
      <c r="E184" s="406"/>
      <c r="F184" s="3" t="s">
        <v>1</v>
      </c>
      <c r="N184" s="3" t="s">
        <v>3</v>
      </c>
      <c r="O184" s="3"/>
      <c r="P184" s="5" t="s">
        <v>10</v>
      </c>
      <c r="Q184" s="3" t="s">
        <v>255</v>
      </c>
      <c r="R184" s="3" t="s">
        <v>6</v>
      </c>
      <c r="S184" s="3" t="s">
        <v>256</v>
      </c>
      <c r="T184" s="3"/>
      <c r="U184" s="406" t="s">
        <v>1411</v>
      </c>
      <c r="V184" s="406"/>
      <c r="W184" s="6">
        <v>420</v>
      </c>
      <c r="X184" s="7" t="s">
        <v>250</v>
      </c>
      <c r="Y184" s="3" t="s">
        <v>8</v>
      </c>
      <c r="Z184" s="406"/>
      <c r="AA184" s="406"/>
      <c r="AB184" s="406"/>
      <c r="AC184" s="406"/>
      <c r="AD184" s="406"/>
      <c r="AE184" s="406"/>
      <c r="AF184" s="406"/>
      <c r="AG184" s="406"/>
      <c r="AH184" s="406"/>
      <c r="AI184" s="406" t="s">
        <v>254</v>
      </c>
      <c r="AJ184" s="406"/>
      <c r="AK184" s="406"/>
      <c r="AL184" s="406"/>
      <c r="AM184" s="406"/>
    </row>
    <row r="185" spans="2:39" ht="22.5" customHeight="1">
      <c r="B185" s="406" t="s">
        <v>377</v>
      </c>
      <c r="C185" s="406"/>
      <c r="D185" s="406"/>
      <c r="E185" s="406"/>
      <c r="F185" s="3" t="s">
        <v>1</v>
      </c>
      <c r="N185" s="3" t="s">
        <v>3</v>
      </c>
      <c r="O185" s="3"/>
      <c r="P185" s="5" t="s">
        <v>14</v>
      </c>
      <c r="Q185" s="3" t="s">
        <v>258</v>
      </c>
      <c r="R185" s="3" t="s">
        <v>6</v>
      </c>
      <c r="S185" s="3" t="s">
        <v>259</v>
      </c>
      <c r="T185" s="3"/>
      <c r="U185" s="406" t="s">
        <v>1413</v>
      </c>
      <c r="V185" s="406"/>
      <c r="W185" s="6">
        <v>365.53</v>
      </c>
      <c r="X185" s="7" t="s">
        <v>257</v>
      </c>
      <c r="Y185" s="3" t="s">
        <v>8</v>
      </c>
      <c r="Z185" s="406"/>
      <c r="AA185" s="406"/>
      <c r="AB185" s="406"/>
      <c r="AC185" s="406"/>
      <c r="AD185" s="406"/>
      <c r="AE185" s="406"/>
      <c r="AF185" s="406"/>
      <c r="AG185" s="406"/>
      <c r="AH185" s="406"/>
      <c r="AI185" s="406" t="s">
        <v>109</v>
      </c>
      <c r="AJ185" s="406"/>
      <c r="AK185" s="406"/>
      <c r="AL185" s="406"/>
      <c r="AM185" s="406"/>
    </row>
    <row r="186" spans="2:39" ht="22.5" customHeight="1">
      <c r="B186" s="406" t="s">
        <v>377</v>
      </c>
      <c r="C186" s="406"/>
      <c r="D186" s="406"/>
      <c r="E186" s="406"/>
      <c r="F186" s="3" t="s">
        <v>1</v>
      </c>
      <c r="N186" s="3" t="s">
        <v>3</v>
      </c>
      <c r="O186" s="3"/>
      <c r="P186" s="5" t="s">
        <v>14</v>
      </c>
      <c r="Q186" s="3" t="s">
        <v>261</v>
      </c>
      <c r="R186" s="3" t="s">
        <v>6</v>
      </c>
      <c r="S186" s="3" t="s">
        <v>262</v>
      </c>
      <c r="T186" s="3"/>
      <c r="U186" s="406" t="s">
        <v>1305</v>
      </c>
      <c r="V186" s="406"/>
      <c r="W186" s="6">
        <v>309.39</v>
      </c>
      <c r="X186" s="7" t="s">
        <v>257</v>
      </c>
      <c r="Y186" s="3" t="s">
        <v>8</v>
      </c>
      <c r="Z186" s="406"/>
      <c r="AA186" s="406"/>
      <c r="AB186" s="406"/>
      <c r="AC186" s="406"/>
      <c r="AD186" s="406"/>
      <c r="AE186" s="406"/>
      <c r="AF186" s="406"/>
      <c r="AG186" s="406"/>
      <c r="AH186" s="406"/>
      <c r="AI186" s="406" t="s">
        <v>260</v>
      </c>
      <c r="AJ186" s="406"/>
      <c r="AK186" s="406"/>
      <c r="AL186" s="406"/>
      <c r="AM186" s="406"/>
    </row>
    <row r="187" spans="2:39" ht="22.5" customHeight="1">
      <c r="B187" s="406" t="s">
        <v>377</v>
      </c>
      <c r="C187" s="406"/>
      <c r="D187" s="406"/>
      <c r="E187" s="406"/>
      <c r="F187" s="3" t="s">
        <v>1</v>
      </c>
      <c r="N187" s="3" t="s">
        <v>3</v>
      </c>
      <c r="O187" s="3"/>
      <c r="P187" s="5" t="s">
        <v>14</v>
      </c>
      <c r="Q187" s="3" t="s">
        <v>264</v>
      </c>
      <c r="R187" s="3" t="s">
        <v>6</v>
      </c>
      <c r="S187" s="3" t="s">
        <v>265</v>
      </c>
      <c r="T187" s="3"/>
      <c r="U187" s="407" t="s">
        <v>1403</v>
      </c>
      <c r="V187" s="407"/>
      <c r="W187" s="6">
        <v>695.37</v>
      </c>
      <c r="X187" s="7" t="s">
        <v>257</v>
      </c>
      <c r="Y187" s="3" t="s">
        <v>8</v>
      </c>
      <c r="Z187" s="406"/>
      <c r="AA187" s="406"/>
      <c r="AB187" s="406"/>
      <c r="AC187" s="406"/>
      <c r="AD187" s="406"/>
      <c r="AE187" s="406"/>
      <c r="AF187" s="406"/>
      <c r="AG187" s="406"/>
      <c r="AH187" s="406"/>
      <c r="AI187" s="406" t="s">
        <v>263</v>
      </c>
      <c r="AJ187" s="406"/>
      <c r="AK187" s="406"/>
      <c r="AL187" s="406"/>
      <c r="AM187" s="406"/>
    </row>
    <row r="188" spans="2:39" ht="22.5" customHeight="1">
      <c r="B188" s="406" t="s">
        <v>377</v>
      </c>
      <c r="C188" s="406"/>
      <c r="D188" s="406"/>
      <c r="E188" s="406"/>
      <c r="F188" s="3" t="s">
        <v>1</v>
      </c>
      <c r="N188" s="3" t="s">
        <v>3</v>
      </c>
      <c r="O188" s="3"/>
      <c r="P188" s="5" t="s">
        <v>14</v>
      </c>
      <c r="Q188" s="3" t="s">
        <v>268</v>
      </c>
      <c r="R188" s="3" t="s">
        <v>6</v>
      </c>
      <c r="S188" s="3" t="s">
        <v>269</v>
      </c>
      <c r="T188" s="3"/>
      <c r="U188" s="406" t="s">
        <v>1406</v>
      </c>
      <c r="V188" s="406"/>
      <c r="W188" s="6">
        <v>530</v>
      </c>
      <c r="X188" s="7" t="s">
        <v>266</v>
      </c>
      <c r="Y188" s="3" t="s">
        <v>8</v>
      </c>
      <c r="Z188" s="406"/>
      <c r="AA188" s="406"/>
      <c r="AB188" s="406"/>
      <c r="AC188" s="406"/>
      <c r="AD188" s="406"/>
      <c r="AE188" s="406"/>
      <c r="AF188" s="406"/>
      <c r="AG188" s="406"/>
      <c r="AH188" s="406"/>
      <c r="AI188" s="406" t="s">
        <v>267</v>
      </c>
      <c r="AJ188" s="406"/>
      <c r="AK188" s="406"/>
      <c r="AL188" s="406"/>
      <c r="AM188" s="406"/>
    </row>
    <row r="189" spans="2:39" ht="22.5" customHeight="1">
      <c r="B189" s="406" t="s">
        <v>377</v>
      </c>
      <c r="C189" s="406"/>
      <c r="D189" s="406"/>
      <c r="E189" s="406"/>
      <c r="F189" s="3" t="s">
        <v>1</v>
      </c>
      <c r="N189" s="3" t="s">
        <v>3</v>
      </c>
      <c r="O189" s="3"/>
      <c r="P189" s="5" t="s">
        <v>14</v>
      </c>
      <c r="Q189" s="3" t="s">
        <v>270</v>
      </c>
      <c r="R189" s="3" t="s">
        <v>6</v>
      </c>
      <c r="S189" s="3" t="s">
        <v>271</v>
      </c>
      <c r="T189" s="3"/>
      <c r="U189" s="407" t="s">
        <v>1403</v>
      </c>
      <c r="V189" s="407"/>
      <c r="W189" s="6">
        <v>695.37</v>
      </c>
      <c r="X189" s="7" t="s">
        <v>266</v>
      </c>
      <c r="Y189" s="3" t="s">
        <v>8</v>
      </c>
      <c r="Z189" s="406"/>
      <c r="AA189" s="406"/>
      <c r="AB189" s="406"/>
      <c r="AC189" s="406"/>
      <c r="AD189" s="406"/>
      <c r="AE189" s="406"/>
      <c r="AF189" s="406"/>
      <c r="AG189" s="406"/>
      <c r="AH189" s="406"/>
      <c r="AI189" s="406" t="s">
        <v>39</v>
      </c>
      <c r="AJ189" s="406"/>
      <c r="AK189" s="406"/>
      <c r="AL189" s="406"/>
      <c r="AM189" s="406"/>
    </row>
    <row r="190" spans="2:39" ht="22.5" customHeight="1">
      <c r="B190" s="406" t="s">
        <v>377</v>
      </c>
      <c r="C190" s="406"/>
      <c r="D190" s="406"/>
      <c r="E190" s="406"/>
      <c r="F190" s="3" t="s">
        <v>1</v>
      </c>
      <c r="N190" s="3" t="s">
        <v>3</v>
      </c>
      <c r="O190" s="3"/>
      <c r="P190" s="5" t="s">
        <v>14</v>
      </c>
      <c r="Q190" s="3" t="s">
        <v>273</v>
      </c>
      <c r="R190" s="3" t="s">
        <v>6</v>
      </c>
      <c r="S190" s="3" t="s">
        <v>274</v>
      </c>
      <c r="T190" s="3"/>
      <c r="U190" s="406" t="s">
        <v>1283</v>
      </c>
      <c r="V190" s="406"/>
      <c r="W190" s="6">
        <v>523</v>
      </c>
      <c r="X190" s="7" t="s">
        <v>266</v>
      </c>
      <c r="Y190" s="3" t="s">
        <v>8</v>
      </c>
      <c r="Z190" s="406"/>
      <c r="AA190" s="406"/>
      <c r="AB190" s="406"/>
      <c r="AC190" s="406"/>
      <c r="AD190" s="406"/>
      <c r="AE190" s="406"/>
      <c r="AF190" s="406"/>
      <c r="AG190" s="406"/>
      <c r="AH190" s="406"/>
      <c r="AI190" s="406" t="s">
        <v>272</v>
      </c>
      <c r="AJ190" s="406"/>
      <c r="AK190" s="406"/>
      <c r="AL190" s="406"/>
      <c r="AM190" s="406"/>
    </row>
    <row r="191" spans="2:39" ht="36">
      <c r="B191" s="406" t="s">
        <v>377</v>
      </c>
      <c r="C191" s="406"/>
      <c r="D191" s="406"/>
      <c r="E191" s="406"/>
      <c r="F191" s="3" t="s">
        <v>1</v>
      </c>
      <c r="N191" s="3" t="s">
        <v>3</v>
      </c>
      <c r="O191" s="3"/>
      <c r="P191" s="5" t="s">
        <v>14</v>
      </c>
      <c r="Q191" s="3" t="s">
        <v>276</v>
      </c>
      <c r="R191" s="3" t="s">
        <v>6</v>
      </c>
      <c r="S191" s="3" t="s">
        <v>277</v>
      </c>
      <c r="T191" s="3"/>
      <c r="U191" s="406" t="s">
        <v>1411</v>
      </c>
      <c r="V191" s="406"/>
      <c r="W191" s="6">
        <v>560</v>
      </c>
      <c r="X191" s="7" t="s">
        <v>266</v>
      </c>
      <c r="Y191" s="3" t="s">
        <v>8</v>
      </c>
      <c r="Z191" s="406"/>
      <c r="AA191" s="406"/>
      <c r="AB191" s="406"/>
      <c r="AC191" s="406"/>
      <c r="AD191" s="406"/>
      <c r="AE191" s="406"/>
      <c r="AF191" s="406"/>
      <c r="AG191" s="406"/>
      <c r="AH191" s="406"/>
      <c r="AI191" s="406" t="s">
        <v>275</v>
      </c>
      <c r="AJ191" s="406"/>
      <c r="AK191" s="406"/>
      <c r="AL191" s="406"/>
      <c r="AM191" s="406"/>
    </row>
    <row r="192" spans="2:39" ht="22.5" customHeight="1">
      <c r="B192" s="406" t="s">
        <v>377</v>
      </c>
      <c r="C192" s="406"/>
      <c r="D192" s="406"/>
      <c r="E192" s="406"/>
      <c r="F192" s="3" t="s">
        <v>1</v>
      </c>
      <c r="N192" s="3" t="s">
        <v>3</v>
      </c>
      <c r="O192" s="3"/>
      <c r="P192" s="5" t="s">
        <v>14</v>
      </c>
      <c r="Q192" s="3" t="s">
        <v>281</v>
      </c>
      <c r="R192" s="3" t="s">
        <v>6</v>
      </c>
      <c r="S192" s="3" t="s">
        <v>282</v>
      </c>
      <c r="T192" s="3"/>
      <c r="U192" s="406" t="s">
        <v>1305</v>
      </c>
      <c r="V192" s="406"/>
      <c r="W192" s="6">
        <v>309.39</v>
      </c>
      <c r="X192" s="7" t="s">
        <v>266</v>
      </c>
      <c r="Y192" s="3" t="s">
        <v>8</v>
      </c>
      <c r="Z192" s="406"/>
      <c r="AA192" s="406"/>
      <c r="AB192" s="406"/>
      <c r="AC192" s="406"/>
      <c r="AD192" s="406"/>
      <c r="AE192" s="406"/>
      <c r="AF192" s="406"/>
      <c r="AG192" s="406"/>
      <c r="AH192" s="406"/>
      <c r="AI192" s="406" t="s">
        <v>280</v>
      </c>
      <c r="AJ192" s="406"/>
      <c r="AK192" s="406"/>
      <c r="AL192" s="406"/>
      <c r="AM192" s="406"/>
    </row>
    <row r="193" spans="2:39" ht="22.5" customHeight="1">
      <c r="B193" s="406" t="s">
        <v>377</v>
      </c>
      <c r="C193" s="406"/>
      <c r="D193" s="406"/>
      <c r="E193" s="406"/>
      <c r="F193" s="3" t="s">
        <v>1</v>
      </c>
      <c r="N193" s="3" t="s">
        <v>3</v>
      </c>
      <c r="O193" s="3"/>
      <c r="P193" s="5" t="s">
        <v>14</v>
      </c>
      <c r="Q193" s="3" t="s">
        <v>284</v>
      </c>
      <c r="R193" s="3" t="s">
        <v>6</v>
      </c>
      <c r="S193" s="3" t="s">
        <v>285</v>
      </c>
      <c r="T193" s="3"/>
      <c r="U193" s="406" t="s">
        <v>1305</v>
      </c>
      <c r="V193" s="406"/>
      <c r="W193" s="6">
        <v>309.39</v>
      </c>
      <c r="X193" s="7" t="s">
        <v>266</v>
      </c>
      <c r="Y193" s="3" t="s">
        <v>8</v>
      </c>
      <c r="Z193" s="406"/>
      <c r="AA193" s="406"/>
      <c r="AB193" s="406"/>
      <c r="AC193" s="406"/>
      <c r="AD193" s="406"/>
      <c r="AE193" s="406"/>
      <c r="AF193" s="406"/>
      <c r="AG193" s="406"/>
      <c r="AH193" s="406"/>
      <c r="AI193" s="406" t="s">
        <v>283</v>
      </c>
      <c r="AJ193" s="406"/>
      <c r="AK193" s="406"/>
      <c r="AL193" s="406"/>
      <c r="AM193" s="406"/>
    </row>
    <row r="194" spans="2:39" ht="22.5" customHeight="1">
      <c r="B194" s="406" t="s">
        <v>377</v>
      </c>
      <c r="C194" s="406"/>
      <c r="D194" s="406"/>
      <c r="E194" s="406"/>
      <c r="F194" s="3" t="s">
        <v>1</v>
      </c>
      <c r="N194" s="3" t="s">
        <v>3</v>
      </c>
      <c r="O194" s="3"/>
      <c r="P194" s="5" t="s">
        <v>14</v>
      </c>
      <c r="Q194" s="3" t="s">
        <v>287</v>
      </c>
      <c r="R194" s="3" t="s">
        <v>6</v>
      </c>
      <c r="S194" s="3" t="s">
        <v>288</v>
      </c>
      <c r="T194" s="3"/>
      <c r="U194" s="406" t="s">
        <v>1305</v>
      </c>
      <c r="V194" s="406"/>
      <c r="W194" s="6">
        <v>309.39</v>
      </c>
      <c r="X194" s="7" t="s">
        <v>266</v>
      </c>
      <c r="Y194" s="3" t="s">
        <v>8</v>
      </c>
      <c r="Z194" s="406"/>
      <c r="AA194" s="406"/>
      <c r="AB194" s="406"/>
      <c r="AC194" s="406"/>
      <c r="AD194" s="406"/>
      <c r="AE194" s="406"/>
      <c r="AF194" s="406"/>
      <c r="AG194" s="406"/>
      <c r="AH194" s="406"/>
      <c r="AI194" s="406" t="s">
        <v>286</v>
      </c>
      <c r="AJ194" s="406"/>
      <c r="AK194" s="406"/>
      <c r="AL194" s="406"/>
      <c r="AM194" s="406"/>
    </row>
    <row r="195" spans="2:39" ht="22.5" customHeight="1">
      <c r="B195" s="406" t="s">
        <v>377</v>
      </c>
      <c r="C195" s="406"/>
      <c r="D195" s="406"/>
      <c r="E195" s="406"/>
      <c r="F195" s="3" t="s">
        <v>1</v>
      </c>
      <c r="N195" s="3" t="s">
        <v>3</v>
      </c>
      <c r="O195" s="3"/>
      <c r="P195" s="5" t="s">
        <v>14</v>
      </c>
      <c r="Q195" s="3" t="s">
        <v>290</v>
      </c>
      <c r="R195" s="3" t="s">
        <v>6</v>
      </c>
      <c r="S195" s="3" t="s">
        <v>291</v>
      </c>
      <c r="T195" s="3"/>
      <c r="U195" s="406" t="s">
        <v>1305</v>
      </c>
      <c r="V195" s="406"/>
      <c r="W195" s="6">
        <v>309.39</v>
      </c>
      <c r="X195" s="7" t="s">
        <v>266</v>
      </c>
      <c r="Y195" s="3" t="s">
        <v>8</v>
      </c>
      <c r="Z195" s="406"/>
      <c r="AA195" s="406"/>
      <c r="AB195" s="406"/>
      <c r="AC195" s="406"/>
      <c r="AD195" s="406"/>
      <c r="AE195" s="406"/>
      <c r="AF195" s="406"/>
      <c r="AG195" s="406"/>
      <c r="AH195" s="406"/>
      <c r="AI195" s="406" t="s">
        <v>289</v>
      </c>
      <c r="AJ195" s="406"/>
      <c r="AK195" s="406"/>
      <c r="AL195" s="406"/>
      <c r="AM195" s="406"/>
    </row>
    <row r="196" spans="2:39" ht="22.5" customHeight="1">
      <c r="B196" s="406" t="s">
        <v>377</v>
      </c>
      <c r="C196" s="406"/>
      <c r="D196" s="406"/>
      <c r="E196" s="406"/>
      <c r="F196" s="3" t="s">
        <v>1</v>
      </c>
      <c r="N196" s="3" t="s">
        <v>3</v>
      </c>
      <c r="O196" s="3"/>
      <c r="P196" s="5" t="s">
        <v>14</v>
      </c>
      <c r="Q196" s="3" t="s">
        <v>297</v>
      </c>
      <c r="R196" s="3" t="s">
        <v>6</v>
      </c>
      <c r="S196" s="3" t="s">
        <v>298</v>
      </c>
      <c r="T196" s="3"/>
      <c r="U196" s="406" t="s">
        <v>1406</v>
      </c>
      <c r="V196" s="406"/>
      <c r="W196" s="6">
        <v>265</v>
      </c>
      <c r="X196" s="7" t="s">
        <v>296</v>
      </c>
      <c r="Y196" s="3" t="s">
        <v>8</v>
      </c>
      <c r="Z196" s="406"/>
      <c r="AA196" s="406"/>
      <c r="AB196" s="406"/>
      <c r="AC196" s="406"/>
      <c r="AD196" s="406"/>
      <c r="AE196" s="406"/>
      <c r="AF196" s="406"/>
      <c r="AG196" s="406"/>
      <c r="AH196" s="406"/>
      <c r="AI196" s="406" t="s">
        <v>156</v>
      </c>
      <c r="AJ196" s="406"/>
      <c r="AK196" s="406"/>
      <c r="AL196" s="406"/>
      <c r="AM196" s="406"/>
    </row>
    <row r="197" spans="2:39" ht="22.5" customHeight="1">
      <c r="B197" s="406" t="s">
        <v>377</v>
      </c>
      <c r="C197" s="406"/>
      <c r="D197" s="406"/>
      <c r="E197" s="406"/>
      <c r="F197" s="3" t="s">
        <v>1</v>
      </c>
      <c r="N197" s="3" t="s">
        <v>3</v>
      </c>
      <c r="O197" s="3"/>
      <c r="P197" s="5" t="s">
        <v>14</v>
      </c>
      <c r="Q197" s="3" t="s">
        <v>300</v>
      </c>
      <c r="R197" s="3" t="s">
        <v>6</v>
      </c>
      <c r="S197" s="3" t="s">
        <v>301</v>
      </c>
      <c r="T197" s="3"/>
      <c r="U197" s="406" t="s">
        <v>1405</v>
      </c>
      <c r="V197" s="406"/>
      <c r="W197" s="6">
        <v>894.44</v>
      </c>
      <c r="X197" s="7" t="s">
        <v>299</v>
      </c>
      <c r="Y197" s="3" t="s">
        <v>8</v>
      </c>
      <c r="Z197" s="406"/>
      <c r="AA197" s="406"/>
      <c r="AB197" s="406"/>
      <c r="AC197" s="406"/>
      <c r="AD197" s="406"/>
      <c r="AE197" s="406"/>
      <c r="AF197" s="406"/>
      <c r="AG197" s="406"/>
      <c r="AH197" s="406"/>
      <c r="AI197" s="406" t="s">
        <v>46</v>
      </c>
      <c r="AJ197" s="406"/>
      <c r="AK197" s="406"/>
      <c r="AL197" s="406"/>
      <c r="AM197" s="406"/>
    </row>
    <row r="198" spans="2:39" ht="22.5" customHeight="1">
      <c r="B198" s="406" t="s">
        <v>377</v>
      </c>
      <c r="C198" s="406"/>
      <c r="D198" s="406"/>
      <c r="E198" s="406"/>
      <c r="F198" s="3" t="s">
        <v>1</v>
      </c>
      <c r="N198" s="3" t="s">
        <v>3</v>
      </c>
      <c r="O198" s="3"/>
      <c r="P198" s="5" t="s">
        <v>14</v>
      </c>
      <c r="Q198" s="3" t="s">
        <v>312</v>
      </c>
      <c r="R198" s="3" t="s">
        <v>6</v>
      </c>
      <c r="S198" s="3" t="s">
        <v>313</v>
      </c>
      <c r="T198" s="3"/>
      <c r="U198" s="406" t="s">
        <v>1405</v>
      </c>
      <c r="V198" s="406"/>
      <c r="W198" s="6">
        <v>1750</v>
      </c>
      <c r="X198" s="7" t="s">
        <v>299</v>
      </c>
      <c r="Y198" s="3" t="s">
        <v>8</v>
      </c>
      <c r="Z198" s="406"/>
      <c r="AA198" s="406"/>
      <c r="AB198" s="406"/>
      <c r="AC198" s="406"/>
      <c r="AD198" s="406"/>
      <c r="AE198" s="406"/>
      <c r="AF198" s="406"/>
      <c r="AG198" s="406"/>
      <c r="AH198" s="406"/>
      <c r="AI198" s="406" t="s">
        <v>113</v>
      </c>
      <c r="AJ198" s="406"/>
      <c r="AK198" s="406"/>
      <c r="AL198" s="406"/>
      <c r="AM198" s="406"/>
    </row>
    <row r="199" spans="2:39" ht="22.5" customHeight="1">
      <c r="B199" s="406" t="s">
        <v>377</v>
      </c>
      <c r="C199" s="406"/>
      <c r="D199" s="406"/>
      <c r="E199" s="406"/>
      <c r="F199" s="3" t="s">
        <v>1</v>
      </c>
      <c r="N199" s="3" t="s">
        <v>3</v>
      </c>
      <c r="O199" s="3"/>
      <c r="P199" s="5" t="s">
        <v>14</v>
      </c>
      <c r="Q199" s="3" t="s">
        <v>314</v>
      </c>
      <c r="R199" s="3" t="s">
        <v>6</v>
      </c>
      <c r="S199" s="3" t="s">
        <v>315</v>
      </c>
      <c r="T199" s="3"/>
      <c r="U199" s="406" t="s">
        <v>1410</v>
      </c>
      <c r="V199" s="406"/>
      <c r="W199" s="6">
        <v>444.7</v>
      </c>
      <c r="X199" s="7" t="s">
        <v>299</v>
      </c>
      <c r="Y199" s="3" t="s">
        <v>8</v>
      </c>
      <c r="Z199" s="406"/>
      <c r="AA199" s="406"/>
      <c r="AB199" s="406"/>
      <c r="AC199" s="406"/>
      <c r="AD199" s="406"/>
      <c r="AE199" s="406"/>
      <c r="AF199" s="406"/>
      <c r="AG199" s="406"/>
      <c r="AH199" s="406"/>
      <c r="AI199" s="406" t="s">
        <v>220</v>
      </c>
      <c r="AJ199" s="406"/>
      <c r="AK199" s="406"/>
      <c r="AL199" s="406"/>
      <c r="AM199" s="406"/>
    </row>
    <row r="200" spans="2:39" ht="36">
      <c r="B200" s="406" t="s">
        <v>377</v>
      </c>
      <c r="C200" s="406"/>
      <c r="D200" s="406"/>
      <c r="E200" s="406"/>
      <c r="F200" s="3" t="s">
        <v>1</v>
      </c>
      <c r="N200" s="3" t="s">
        <v>3</v>
      </c>
      <c r="O200" s="3"/>
      <c r="P200" s="5" t="s">
        <v>14</v>
      </c>
      <c r="Q200" s="3" t="s">
        <v>320</v>
      </c>
      <c r="R200" s="3" t="s">
        <v>6</v>
      </c>
      <c r="S200" s="3" t="s">
        <v>321</v>
      </c>
      <c r="T200" s="3"/>
      <c r="U200" s="406" t="s">
        <v>1417</v>
      </c>
      <c r="V200" s="406"/>
      <c r="W200" s="71">
        <v>1132.05</v>
      </c>
      <c r="X200" s="7" t="s">
        <v>299</v>
      </c>
      <c r="Y200" s="3" t="s">
        <v>8</v>
      </c>
      <c r="Z200" s="406"/>
      <c r="AA200" s="406"/>
      <c r="AB200" s="406"/>
      <c r="AC200" s="406"/>
      <c r="AD200" s="406"/>
      <c r="AE200" s="406"/>
      <c r="AF200" s="406"/>
      <c r="AG200" s="406"/>
      <c r="AH200" s="406"/>
      <c r="AI200" s="406" t="s">
        <v>56</v>
      </c>
      <c r="AJ200" s="406"/>
      <c r="AK200" s="406"/>
      <c r="AL200" s="406"/>
      <c r="AM200" s="406"/>
    </row>
    <row r="201" spans="2:39" ht="36">
      <c r="B201" s="406" t="s">
        <v>377</v>
      </c>
      <c r="C201" s="406"/>
      <c r="D201" s="406"/>
      <c r="E201" s="406"/>
      <c r="F201" s="3" t="s">
        <v>1</v>
      </c>
      <c r="N201" s="3" t="s">
        <v>3</v>
      </c>
      <c r="O201" s="3"/>
      <c r="P201" s="5" t="s">
        <v>14</v>
      </c>
      <c r="Q201" s="3" t="s">
        <v>331</v>
      </c>
      <c r="R201" s="3" t="s">
        <v>6</v>
      </c>
      <c r="S201" s="3" t="s">
        <v>332</v>
      </c>
      <c r="T201" s="3"/>
      <c r="U201" s="406" t="s">
        <v>1384</v>
      </c>
      <c r="V201" s="406"/>
      <c r="W201" s="6">
        <v>600.57</v>
      </c>
      <c r="X201" s="7" t="s">
        <v>330</v>
      </c>
      <c r="Y201" s="3" t="s">
        <v>8</v>
      </c>
      <c r="Z201" s="406"/>
      <c r="AA201" s="406"/>
      <c r="AB201" s="406"/>
      <c r="AC201" s="406"/>
      <c r="AD201" s="406"/>
      <c r="AE201" s="406"/>
      <c r="AF201" s="406"/>
      <c r="AG201" s="406"/>
      <c r="AH201" s="406"/>
      <c r="AI201" s="406" t="s">
        <v>182</v>
      </c>
      <c r="AJ201" s="406"/>
      <c r="AK201" s="406"/>
      <c r="AL201" s="406"/>
      <c r="AM201" s="406"/>
    </row>
    <row r="202" spans="2:39" ht="22.5" customHeight="1">
      <c r="B202" s="406" t="s">
        <v>377</v>
      </c>
      <c r="C202" s="406"/>
      <c r="D202" s="406"/>
      <c r="E202" s="406"/>
      <c r="F202" s="3" t="s">
        <v>1</v>
      </c>
      <c r="N202" s="3" t="s">
        <v>3</v>
      </c>
      <c r="O202" s="3"/>
      <c r="P202" s="5" t="s">
        <v>14</v>
      </c>
      <c r="Q202" s="3" t="s">
        <v>336</v>
      </c>
      <c r="R202" s="3" t="s">
        <v>6</v>
      </c>
      <c r="S202" s="3" t="s">
        <v>337</v>
      </c>
      <c r="T202" s="3"/>
      <c r="U202" s="406" t="s">
        <v>1409</v>
      </c>
      <c r="V202" s="406"/>
      <c r="W202" s="6">
        <v>259</v>
      </c>
      <c r="X202" s="7" t="s">
        <v>330</v>
      </c>
      <c r="Y202" s="3" t="s">
        <v>8</v>
      </c>
      <c r="Z202" s="406"/>
      <c r="AA202" s="406"/>
      <c r="AB202" s="406"/>
      <c r="AC202" s="406"/>
      <c r="AD202" s="406"/>
      <c r="AE202" s="406"/>
      <c r="AF202" s="406"/>
      <c r="AG202" s="406"/>
      <c r="AH202" s="406"/>
      <c r="AI202" s="406" t="s">
        <v>63</v>
      </c>
      <c r="AJ202" s="406"/>
      <c r="AK202" s="406"/>
      <c r="AL202" s="406"/>
      <c r="AM202" s="406"/>
    </row>
    <row r="203" spans="2:39" ht="36">
      <c r="B203" s="406" t="s">
        <v>377</v>
      </c>
      <c r="C203" s="406"/>
      <c r="D203" s="406"/>
      <c r="E203" s="406"/>
      <c r="F203" s="3" t="s">
        <v>1</v>
      </c>
      <c r="N203" s="3" t="s">
        <v>3</v>
      </c>
      <c r="O203" s="3"/>
      <c r="P203" s="5" t="s">
        <v>14</v>
      </c>
      <c r="Q203" s="3" t="s">
        <v>339</v>
      </c>
      <c r="R203" s="3" t="s">
        <v>6</v>
      </c>
      <c r="S203" s="3" t="s">
        <v>340</v>
      </c>
      <c r="T203" s="3"/>
      <c r="U203" s="406" t="s">
        <v>1384</v>
      </c>
      <c r="V203" s="406"/>
      <c r="W203" s="6">
        <v>600</v>
      </c>
      <c r="X203" s="7" t="s">
        <v>330</v>
      </c>
      <c r="Y203" s="3" t="s">
        <v>8</v>
      </c>
      <c r="Z203" s="406"/>
      <c r="AA203" s="406"/>
      <c r="AB203" s="406"/>
      <c r="AC203" s="406"/>
      <c r="AD203" s="406"/>
      <c r="AE203" s="406"/>
      <c r="AF203" s="406"/>
      <c r="AG203" s="406"/>
      <c r="AH203" s="406"/>
      <c r="AI203" s="406" t="s">
        <v>338</v>
      </c>
      <c r="AJ203" s="406"/>
      <c r="AK203" s="406"/>
      <c r="AL203" s="406"/>
      <c r="AM203" s="406"/>
    </row>
    <row r="204" spans="2:39" ht="22.5" customHeight="1">
      <c r="B204" s="406" t="s">
        <v>377</v>
      </c>
      <c r="C204" s="406"/>
      <c r="D204" s="406"/>
      <c r="E204" s="406"/>
      <c r="F204" s="3" t="s">
        <v>1</v>
      </c>
      <c r="N204" s="3" t="s">
        <v>3</v>
      </c>
      <c r="O204" s="3"/>
      <c r="P204" s="5" t="s">
        <v>14</v>
      </c>
      <c r="Q204" s="3" t="s">
        <v>351</v>
      </c>
      <c r="R204" s="3" t="s">
        <v>6</v>
      </c>
      <c r="S204" s="3" t="s">
        <v>352</v>
      </c>
      <c r="T204" s="3"/>
      <c r="U204" s="406" t="s">
        <v>1407</v>
      </c>
      <c r="V204" s="406"/>
      <c r="W204" s="6">
        <v>269.92</v>
      </c>
      <c r="X204" s="7" t="s">
        <v>342</v>
      </c>
      <c r="Y204" s="3" t="s">
        <v>8</v>
      </c>
      <c r="Z204" s="406"/>
      <c r="AA204" s="406"/>
      <c r="AB204" s="406"/>
      <c r="AC204" s="406"/>
      <c r="AD204" s="406"/>
      <c r="AE204" s="406"/>
      <c r="AF204" s="406"/>
      <c r="AG204" s="406"/>
      <c r="AH204" s="406"/>
      <c r="AI204" s="406" t="s">
        <v>350</v>
      </c>
      <c r="AJ204" s="406"/>
      <c r="AK204" s="406"/>
      <c r="AL204" s="406"/>
      <c r="AM204" s="406"/>
    </row>
    <row r="205" spans="2:39" ht="22.5" customHeight="1">
      <c r="B205" s="406" t="s">
        <v>377</v>
      </c>
      <c r="C205" s="406"/>
      <c r="D205" s="406"/>
      <c r="E205" s="406"/>
      <c r="F205" s="3" t="s">
        <v>1</v>
      </c>
      <c r="N205" s="3" t="s">
        <v>3</v>
      </c>
      <c r="O205" s="3"/>
      <c r="P205" s="5" t="s">
        <v>14</v>
      </c>
      <c r="Q205" s="3" t="s">
        <v>353</v>
      </c>
      <c r="R205" s="3" t="s">
        <v>6</v>
      </c>
      <c r="S205" s="3" t="s">
        <v>354</v>
      </c>
      <c r="T205" s="3"/>
      <c r="U205" s="406" t="s">
        <v>1304</v>
      </c>
      <c r="V205" s="406"/>
      <c r="W205" s="6">
        <v>87</v>
      </c>
      <c r="X205" s="7" t="s">
        <v>342</v>
      </c>
      <c r="Y205" s="3" t="s">
        <v>8</v>
      </c>
      <c r="Z205" s="406"/>
      <c r="AA205" s="406"/>
      <c r="AB205" s="406"/>
      <c r="AC205" s="406"/>
      <c r="AD205" s="406"/>
      <c r="AE205" s="406"/>
      <c r="AF205" s="406"/>
      <c r="AG205" s="406"/>
      <c r="AH205" s="406"/>
      <c r="AI205" s="406" t="s">
        <v>135</v>
      </c>
      <c r="AJ205" s="406"/>
      <c r="AK205" s="406"/>
      <c r="AL205" s="406"/>
      <c r="AM205" s="406"/>
    </row>
    <row r="206" spans="2:39" ht="36">
      <c r="B206" s="406" t="s">
        <v>377</v>
      </c>
      <c r="C206" s="406"/>
      <c r="D206" s="406"/>
      <c r="E206" s="406"/>
      <c r="F206" s="3" t="s">
        <v>1</v>
      </c>
      <c r="N206" s="3" t="s">
        <v>3</v>
      </c>
      <c r="O206" s="3"/>
      <c r="P206" s="5" t="s">
        <v>14</v>
      </c>
      <c r="Q206" s="3" t="s">
        <v>372</v>
      </c>
      <c r="R206" s="3" t="s">
        <v>6</v>
      </c>
      <c r="S206" s="3" t="s">
        <v>373</v>
      </c>
      <c r="T206" s="3"/>
      <c r="U206" s="406" t="s">
        <v>1278</v>
      </c>
      <c r="V206" s="406"/>
      <c r="W206" s="6">
        <v>503.96</v>
      </c>
      <c r="X206" s="7" t="s">
        <v>13</v>
      </c>
      <c r="Y206" s="3" t="s">
        <v>8</v>
      </c>
      <c r="Z206" s="406"/>
      <c r="AA206" s="406"/>
      <c r="AB206" s="406"/>
      <c r="AC206" s="406"/>
      <c r="AD206" s="406"/>
      <c r="AE206" s="406"/>
      <c r="AF206" s="406"/>
      <c r="AG206" s="406"/>
      <c r="AH206" s="406"/>
      <c r="AI206" s="406" t="s">
        <v>63</v>
      </c>
      <c r="AJ206" s="406"/>
      <c r="AK206" s="406"/>
      <c r="AL206" s="406"/>
      <c r="AM206" s="406"/>
    </row>
    <row r="207" spans="2:39" ht="22.5" customHeight="1">
      <c r="B207" s="406" t="s">
        <v>377</v>
      </c>
      <c r="C207" s="406"/>
      <c r="D207" s="406"/>
      <c r="E207" s="406"/>
      <c r="F207" s="3" t="s">
        <v>1</v>
      </c>
      <c r="N207" s="3" t="s">
        <v>3</v>
      </c>
      <c r="O207" s="3"/>
      <c r="P207" s="5" t="s">
        <v>14</v>
      </c>
      <c r="Q207" s="3" t="s">
        <v>374</v>
      </c>
      <c r="R207" s="3" t="s">
        <v>6</v>
      </c>
      <c r="S207" s="3" t="s">
        <v>375</v>
      </c>
      <c r="T207" s="3"/>
      <c r="U207" s="406" t="s">
        <v>1278</v>
      </c>
      <c r="V207" s="406"/>
      <c r="W207" s="6">
        <v>503.96</v>
      </c>
      <c r="X207" s="7" t="s">
        <v>13</v>
      </c>
      <c r="Y207" s="3" t="s">
        <v>8</v>
      </c>
      <c r="Z207" s="406"/>
      <c r="AA207" s="406"/>
      <c r="AB207" s="406"/>
      <c r="AC207" s="406"/>
      <c r="AD207" s="406"/>
      <c r="AE207" s="406"/>
      <c r="AF207" s="406"/>
      <c r="AG207" s="406"/>
      <c r="AH207" s="406"/>
      <c r="AI207" s="406" t="s">
        <v>220</v>
      </c>
      <c r="AJ207" s="406"/>
      <c r="AK207" s="406"/>
      <c r="AL207" s="406"/>
      <c r="AM207" s="406"/>
    </row>
    <row r="208" spans="2:40" ht="12.75">
      <c r="B208" s="3"/>
      <c r="C208" s="3"/>
      <c r="D208" s="3"/>
      <c r="E208" s="3"/>
      <c r="F208" s="3"/>
      <c r="N208" s="3"/>
      <c r="O208" s="3"/>
      <c r="P208" s="5"/>
      <c r="Q208" s="3"/>
      <c r="R208" s="3"/>
      <c r="S208" s="3"/>
      <c r="T208" s="3"/>
      <c r="U208" s="399" t="s">
        <v>1273</v>
      </c>
      <c r="V208" s="400"/>
      <c r="W208" s="4">
        <f>SUM(W148:W207)</f>
        <v>25915.059999999994</v>
      </c>
      <c r="X208" s="2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3"/>
    </row>
    <row r="209" spans="1:39" ht="12.75">
      <c r="A209" s="401"/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  <c r="O209" s="401"/>
      <c r="P209" s="401"/>
      <c r="Q209" s="401"/>
      <c r="R209" s="401"/>
      <c r="S209" s="401"/>
      <c r="T209" s="401"/>
      <c r="U209" s="401"/>
      <c r="V209" s="401"/>
      <c r="W209" s="401"/>
      <c r="X209" s="401"/>
      <c r="Y209" s="401"/>
      <c r="Z209" s="401"/>
      <c r="AA209" s="401"/>
      <c r="AB209" s="401"/>
      <c r="AC209" s="401"/>
      <c r="AD209" s="401"/>
      <c r="AE209" s="401"/>
      <c r="AF209" s="401"/>
      <c r="AG209" s="401"/>
      <c r="AH209" s="401"/>
      <c r="AI209" s="401"/>
      <c r="AJ209" s="401"/>
      <c r="AK209" s="401"/>
      <c r="AL209" s="401"/>
      <c r="AM209" s="2"/>
    </row>
    <row r="210" spans="1:39" ht="12.75">
      <c r="A210" s="401"/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  <c r="AI210" s="401"/>
      <c r="AJ210" s="401"/>
      <c r="AK210" s="401"/>
      <c r="AL210" s="401"/>
      <c r="AM210" s="2"/>
    </row>
    <row r="211" spans="2:39" ht="31.5">
      <c r="B211" s="403" t="s">
        <v>387</v>
      </c>
      <c r="C211" s="403"/>
      <c r="D211" s="403"/>
      <c r="E211" s="403"/>
      <c r="F211" s="403"/>
      <c r="G211" s="403"/>
      <c r="H211" s="403"/>
      <c r="I211" s="403"/>
      <c r="J211" s="403"/>
      <c r="K211" s="403"/>
      <c r="L211" s="403"/>
      <c r="M211" s="403"/>
      <c r="N211" s="403"/>
      <c r="O211" s="403"/>
      <c r="P211" s="403"/>
      <c r="Q211" s="403"/>
      <c r="R211" s="403"/>
      <c r="S211" s="403"/>
      <c r="T211" s="403"/>
      <c r="U211" s="403"/>
      <c r="V211" s="403"/>
      <c r="W211" s="37" t="s">
        <v>1271</v>
      </c>
      <c r="X211" s="13" t="s">
        <v>1262</v>
      </c>
      <c r="Y211" s="12"/>
      <c r="Z211" s="404"/>
      <c r="AA211" s="404"/>
      <c r="AB211" s="404"/>
      <c r="AC211" s="404"/>
      <c r="AD211" s="404"/>
      <c r="AE211" s="404"/>
      <c r="AF211" s="404"/>
      <c r="AG211" s="404"/>
      <c r="AH211" s="404"/>
      <c r="AI211" s="405" t="s">
        <v>1263</v>
      </c>
      <c r="AJ211" s="405"/>
      <c r="AK211" s="405"/>
      <c r="AL211" s="405"/>
      <c r="AM211" s="405"/>
    </row>
    <row r="212" spans="2:39" ht="22.5" customHeight="1">
      <c r="B212" s="407" t="s">
        <v>388</v>
      </c>
      <c r="C212" s="407"/>
      <c r="D212" s="407"/>
      <c r="E212" s="407"/>
      <c r="F212" s="8" t="s">
        <v>1</v>
      </c>
      <c r="N212" s="8" t="s">
        <v>3</v>
      </c>
      <c r="O212" s="8"/>
      <c r="P212" s="9" t="s">
        <v>4</v>
      </c>
      <c r="Q212" s="8" t="s">
        <v>389</v>
      </c>
      <c r="R212" s="8" t="s">
        <v>6</v>
      </c>
      <c r="S212" s="8" t="s">
        <v>390</v>
      </c>
      <c r="T212" s="8"/>
      <c r="U212" s="406" t="s">
        <v>1321</v>
      </c>
      <c r="V212" s="406"/>
      <c r="W212" s="6">
        <v>400</v>
      </c>
      <c r="X212" s="7" t="s">
        <v>36</v>
      </c>
      <c r="Y212" s="3" t="s">
        <v>8</v>
      </c>
      <c r="Z212" s="406"/>
      <c r="AA212" s="406"/>
      <c r="AB212" s="406"/>
      <c r="AC212" s="406"/>
      <c r="AD212" s="406"/>
      <c r="AE212" s="406"/>
      <c r="AF212" s="406"/>
      <c r="AG212" s="406"/>
      <c r="AH212" s="406"/>
      <c r="AI212" s="406" t="s">
        <v>150</v>
      </c>
      <c r="AJ212" s="406"/>
      <c r="AK212" s="406"/>
      <c r="AL212" s="406"/>
      <c r="AM212" s="406"/>
    </row>
    <row r="213" spans="2:39" ht="22.5" customHeight="1">
      <c r="B213" s="406" t="s">
        <v>388</v>
      </c>
      <c r="C213" s="406"/>
      <c r="D213" s="406"/>
      <c r="E213" s="406"/>
      <c r="F213" s="3" t="s">
        <v>1</v>
      </c>
      <c r="N213" s="3" t="s">
        <v>3</v>
      </c>
      <c r="O213" s="3"/>
      <c r="P213" s="5" t="s">
        <v>10</v>
      </c>
      <c r="Q213" s="3" t="s">
        <v>146</v>
      </c>
      <c r="R213" s="3" t="s">
        <v>6</v>
      </c>
      <c r="S213" s="3" t="s">
        <v>147</v>
      </c>
      <c r="T213" s="3"/>
      <c r="U213" s="406" t="s">
        <v>1311</v>
      </c>
      <c r="V213" s="406"/>
      <c r="W213" s="6">
        <v>26.5</v>
      </c>
      <c r="X213" s="7" t="s">
        <v>143</v>
      </c>
      <c r="Y213" s="3" t="s">
        <v>8</v>
      </c>
      <c r="Z213" s="406"/>
      <c r="AA213" s="406"/>
      <c r="AB213" s="406"/>
      <c r="AC213" s="406"/>
      <c r="AD213" s="406"/>
      <c r="AE213" s="406"/>
      <c r="AF213" s="406"/>
      <c r="AG213" s="406"/>
      <c r="AH213" s="406"/>
      <c r="AI213" s="406" t="s">
        <v>128</v>
      </c>
      <c r="AJ213" s="406"/>
      <c r="AK213" s="406"/>
      <c r="AL213" s="406"/>
      <c r="AM213" s="406"/>
    </row>
    <row r="214" spans="2:39" ht="22.5" customHeight="1">
      <c r="B214" s="406" t="s">
        <v>388</v>
      </c>
      <c r="C214" s="406"/>
      <c r="D214" s="406"/>
      <c r="E214" s="406"/>
      <c r="F214" s="3" t="s">
        <v>1</v>
      </c>
      <c r="N214" s="3" t="s">
        <v>3</v>
      </c>
      <c r="O214" s="3"/>
      <c r="P214" s="5" t="s">
        <v>10</v>
      </c>
      <c r="Q214" s="3" t="s">
        <v>174</v>
      </c>
      <c r="R214" s="3" t="s">
        <v>6</v>
      </c>
      <c r="S214" s="3" t="s">
        <v>175</v>
      </c>
      <c r="T214" s="3"/>
      <c r="U214" s="406" t="s">
        <v>1317</v>
      </c>
      <c r="V214" s="406"/>
      <c r="W214" s="6">
        <v>374</v>
      </c>
      <c r="X214" s="7" t="s">
        <v>169</v>
      </c>
      <c r="Y214" s="3" t="s">
        <v>8</v>
      </c>
      <c r="Z214" s="406"/>
      <c r="AA214" s="406"/>
      <c r="AB214" s="406"/>
      <c r="AC214" s="406"/>
      <c r="AD214" s="406"/>
      <c r="AE214" s="406"/>
      <c r="AF214" s="406"/>
      <c r="AG214" s="406"/>
      <c r="AH214" s="406"/>
      <c r="AI214" s="406" t="s">
        <v>173</v>
      </c>
      <c r="AJ214" s="406"/>
      <c r="AK214" s="406"/>
      <c r="AL214" s="406"/>
      <c r="AM214" s="406"/>
    </row>
    <row r="215" spans="2:39" ht="22.5" customHeight="1">
      <c r="B215" s="406" t="s">
        <v>388</v>
      </c>
      <c r="C215" s="406"/>
      <c r="D215" s="406"/>
      <c r="E215" s="406"/>
      <c r="F215" s="3" t="s">
        <v>1</v>
      </c>
      <c r="N215" s="3" t="s">
        <v>3</v>
      </c>
      <c r="O215" s="3"/>
      <c r="P215" s="5" t="s">
        <v>10</v>
      </c>
      <c r="Q215" s="3" t="s">
        <v>391</v>
      </c>
      <c r="R215" s="3" t="s">
        <v>6</v>
      </c>
      <c r="S215" s="3" t="s">
        <v>392</v>
      </c>
      <c r="T215" s="3"/>
      <c r="U215" s="406" t="s">
        <v>1414</v>
      </c>
      <c r="V215" s="406"/>
      <c r="W215" s="6">
        <v>49.6</v>
      </c>
      <c r="X215" s="7" t="s">
        <v>199</v>
      </c>
      <c r="Y215" s="3" t="s">
        <v>8</v>
      </c>
      <c r="Z215" s="406"/>
      <c r="AA215" s="406"/>
      <c r="AB215" s="406"/>
      <c r="AC215" s="406"/>
      <c r="AD215" s="406"/>
      <c r="AE215" s="406"/>
      <c r="AF215" s="406"/>
      <c r="AG215" s="406"/>
      <c r="AH215" s="406"/>
      <c r="AI215" s="406" t="s">
        <v>72</v>
      </c>
      <c r="AJ215" s="406"/>
      <c r="AK215" s="406"/>
      <c r="AL215" s="406"/>
      <c r="AM215" s="406"/>
    </row>
    <row r="216" spans="2:39" ht="22.5" customHeight="1">
      <c r="B216" s="406" t="s">
        <v>388</v>
      </c>
      <c r="C216" s="406"/>
      <c r="D216" s="406"/>
      <c r="E216" s="406"/>
      <c r="F216" s="3" t="s">
        <v>1</v>
      </c>
      <c r="N216" s="3" t="s">
        <v>3</v>
      </c>
      <c r="O216" s="3"/>
      <c r="P216" s="5" t="s">
        <v>10</v>
      </c>
      <c r="Q216" s="3" t="s">
        <v>214</v>
      </c>
      <c r="R216" s="3" t="s">
        <v>6</v>
      </c>
      <c r="S216" s="3" t="s">
        <v>215</v>
      </c>
      <c r="T216" s="3"/>
      <c r="U216" s="406" t="s">
        <v>1317</v>
      </c>
      <c r="V216" s="406"/>
      <c r="W216" s="6">
        <v>325</v>
      </c>
      <c r="X216" s="7" t="s">
        <v>28</v>
      </c>
      <c r="Y216" s="3" t="s">
        <v>8</v>
      </c>
      <c r="Z216" s="406"/>
      <c r="AA216" s="406"/>
      <c r="AB216" s="406"/>
      <c r="AC216" s="406"/>
      <c r="AD216" s="406"/>
      <c r="AE216" s="406"/>
      <c r="AF216" s="406"/>
      <c r="AG216" s="406"/>
      <c r="AH216" s="406"/>
      <c r="AI216" s="406" t="s">
        <v>20</v>
      </c>
      <c r="AJ216" s="406"/>
      <c r="AK216" s="406"/>
      <c r="AL216" s="406"/>
      <c r="AM216" s="406"/>
    </row>
    <row r="217" spans="2:39" ht="22.5" customHeight="1">
      <c r="B217" s="406" t="s">
        <v>388</v>
      </c>
      <c r="C217" s="406"/>
      <c r="D217" s="406"/>
      <c r="E217" s="406"/>
      <c r="F217" s="3" t="s">
        <v>1</v>
      </c>
      <c r="N217" s="3" t="s">
        <v>3</v>
      </c>
      <c r="O217" s="3"/>
      <c r="P217" s="5" t="s">
        <v>10</v>
      </c>
      <c r="Q217" s="3" t="s">
        <v>223</v>
      </c>
      <c r="R217" s="3" t="s">
        <v>6</v>
      </c>
      <c r="S217" s="3" t="s">
        <v>224</v>
      </c>
      <c r="T217" s="3"/>
      <c r="U217" s="406" t="s">
        <v>1321</v>
      </c>
      <c r="V217" s="406"/>
      <c r="W217" s="6">
        <v>15.8</v>
      </c>
      <c r="X217" s="7" t="s">
        <v>219</v>
      </c>
      <c r="Y217" s="3" t="s">
        <v>8</v>
      </c>
      <c r="Z217" s="406"/>
      <c r="AA217" s="406"/>
      <c r="AB217" s="406"/>
      <c r="AC217" s="406"/>
      <c r="AD217" s="406"/>
      <c r="AE217" s="406"/>
      <c r="AF217" s="406"/>
      <c r="AG217" s="406"/>
      <c r="AH217" s="406"/>
      <c r="AI217" s="406" t="s">
        <v>63</v>
      </c>
      <c r="AJ217" s="406"/>
      <c r="AK217" s="406"/>
      <c r="AL217" s="406"/>
      <c r="AM217" s="406"/>
    </row>
    <row r="218" spans="2:39" ht="22.5" customHeight="1">
      <c r="B218" s="406" t="s">
        <v>388</v>
      </c>
      <c r="C218" s="406"/>
      <c r="D218" s="406"/>
      <c r="E218" s="406"/>
      <c r="F218" s="3" t="s">
        <v>1</v>
      </c>
      <c r="N218" s="3" t="s">
        <v>3</v>
      </c>
      <c r="O218" s="3"/>
      <c r="P218" s="5" t="s">
        <v>10</v>
      </c>
      <c r="Q218" s="3" t="s">
        <v>228</v>
      </c>
      <c r="R218" s="3" t="s">
        <v>6</v>
      </c>
      <c r="S218" s="3" t="s">
        <v>229</v>
      </c>
      <c r="T218" s="3"/>
      <c r="U218" s="406" t="s">
        <v>1415</v>
      </c>
      <c r="V218" s="406"/>
      <c r="W218" s="6">
        <v>165.4</v>
      </c>
      <c r="X218" s="7" t="s">
        <v>225</v>
      </c>
      <c r="Y218" s="3" t="s">
        <v>8</v>
      </c>
      <c r="Z218" s="406"/>
      <c r="AA218" s="406"/>
      <c r="AB218" s="406"/>
      <c r="AC218" s="406"/>
      <c r="AD218" s="406"/>
      <c r="AE218" s="406"/>
      <c r="AF218" s="406"/>
      <c r="AG218" s="406"/>
      <c r="AH218" s="406"/>
      <c r="AI218" s="406" t="s">
        <v>116</v>
      </c>
      <c r="AJ218" s="406"/>
      <c r="AK218" s="406"/>
      <c r="AL218" s="406"/>
      <c r="AM218" s="406"/>
    </row>
    <row r="219" spans="2:39" ht="22.5" customHeight="1">
      <c r="B219" s="406" t="s">
        <v>388</v>
      </c>
      <c r="C219" s="406"/>
      <c r="D219" s="406"/>
      <c r="E219" s="406"/>
      <c r="F219" s="3" t="s">
        <v>1</v>
      </c>
      <c r="N219" s="3" t="s">
        <v>3</v>
      </c>
      <c r="O219" s="3"/>
      <c r="P219" s="5" t="s">
        <v>10</v>
      </c>
      <c r="Q219" s="3" t="s">
        <v>230</v>
      </c>
      <c r="R219" s="3" t="s">
        <v>6</v>
      </c>
      <c r="S219" s="3" t="s">
        <v>231</v>
      </c>
      <c r="T219" s="3"/>
      <c r="U219" s="406" t="s">
        <v>1415</v>
      </c>
      <c r="V219" s="406"/>
      <c r="W219" s="6">
        <v>65.4</v>
      </c>
      <c r="X219" s="7" t="s">
        <v>225</v>
      </c>
      <c r="Y219" s="3" t="s">
        <v>8</v>
      </c>
      <c r="Z219" s="406"/>
      <c r="AA219" s="406"/>
      <c r="AB219" s="406"/>
      <c r="AC219" s="406"/>
      <c r="AD219" s="406"/>
      <c r="AE219" s="406"/>
      <c r="AF219" s="406"/>
      <c r="AG219" s="406"/>
      <c r="AH219" s="406"/>
      <c r="AI219" s="406" t="s">
        <v>88</v>
      </c>
      <c r="AJ219" s="406"/>
      <c r="AK219" s="406"/>
      <c r="AL219" s="406"/>
      <c r="AM219" s="406"/>
    </row>
    <row r="220" spans="2:39" ht="22.5" customHeight="1">
      <c r="B220" s="406" t="s">
        <v>388</v>
      </c>
      <c r="C220" s="406"/>
      <c r="D220" s="406"/>
      <c r="E220" s="406"/>
      <c r="F220" s="3" t="s">
        <v>1</v>
      </c>
      <c r="N220" s="3" t="s">
        <v>3</v>
      </c>
      <c r="O220" s="3"/>
      <c r="P220" s="5" t="s">
        <v>10</v>
      </c>
      <c r="Q220" s="3" t="s">
        <v>248</v>
      </c>
      <c r="R220" s="3" t="s">
        <v>6</v>
      </c>
      <c r="S220" s="3" t="s">
        <v>249</v>
      </c>
      <c r="T220" s="3"/>
      <c r="U220" s="406" t="s">
        <v>1415</v>
      </c>
      <c r="V220" s="406"/>
      <c r="W220" s="6">
        <v>65.4</v>
      </c>
      <c r="X220" s="7" t="s">
        <v>225</v>
      </c>
      <c r="Y220" s="3" t="s">
        <v>8</v>
      </c>
      <c r="Z220" s="406"/>
      <c r="AA220" s="406"/>
      <c r="AB220" s="406"/>
      <c r="AC220" s="406"/>
      <c r="AD220" s="406"/>
      <c r="AE220" s="406"/>
      <c r="AF220" s="406"/>
      <c r="AG220" s="406"/>
      <c r="AH220" s="406"/>
      <c r="AI220" s="406" t="s">
        <v>100</v>
      </c>
      <c r="AJ220" s="406"/>
      <c r="AK220" s="406"/>
      <c r="AL220" s="406"/>
      <c r="AM220" s="406"/>
    </row>
    <row r="221" spans="2:39" ht="22.5" customHeight="1">
      <c r="B221" s="406" t="s">
        <v>388</v>
      </c>
      <c r="C221" s="406"/>
      <c r="D221" s="406"/>
      <c r="E221" s="406"/>
      <c r="F221" s="3" t="s">
        <v>1</v>
      </c>
      <c r="N221" s="3" t="s">
        <v>3</v>
      </c>
      <c r="O221" s="3"/>
      <c r="P221" s="5" t="s">
        <v>10</v>
      </c>
      <c r="Q221" s="3" t="s">
        <v>255</v>
      </c>
      <c r="R221" s="3" t="s">
        <v>6</v>
      </c>
      <c r="S221" s="3" t="s">
        <v>256</v>
      </c>
      <c r="T221" s="3"/>
      <c r="U221" s="406" t="s">
        <v>1319</v>
      </c>
      <c r="V221" s="406"/>
      <c r="W221" s="6">
        <v>22.8</v>
      </c>
      <c r="X221" s="7" t="s">
        <v>250</v>
      </c>
      <c r="Y221" s="3" t="s">
        <v>8</v>
      </c>
      <c r="Z221" s="406"/>
      <c r="AA221" s="406"/>
      <c r="AB221" s="406"/>
      <c r="AC221" s="406"/>
      <c r="AD221" s="406"/>
      <c r="AE221" s="406"/>
      <c r="AF221" s="406"/>
      <c r="AG221" s="406"/>
      <c r="AH221" s="406"/>
      <c r="AI221" s="406" t="s">
        <v>254</v>
      </c>
      <c r="AJ221" s="406"/>
      <c r="AK221" s="406"/>
      <c r="AL221" s="406"/>
      <c r="AM221" s="406"/>
    </row>
    <row r="222" spans="2:39" ht="22.5" customHeight="1">
      <c r="B222" s="406" t="s">
        <v>388</v>
      </c>
      <c r="C222" s="406"/>
      <c r="D222" s="406"/>
      <c r="E222" s="406"/>
      <c r="F222" s="3" t="s">
        <v>1</v>
      </c>
      <c r="N222" s="3" t="s">
        <v>3</v>
      </c>
      <c r="O222" s="3"/>
      <c r="P222" s="5" t="s">
        <v>14</v>
      </c>
      <c r="Q222" s="3" t="s">
        <v>290</v>
      </c>
      <c r="R222" s="3" t="s">
        <v>6</v>
      </c>
      <c r="S222" s="3" t="s">
        <v>291</v>
      </c>
      <c r="T222" s="3"/>
      <c r="U222" s="406" t="s">
        <v>1315</v>
      </c>
      <c r="V222" s="406"/>
      <c r="W222" s="6">
        <v>80</v>
      </c>
      <c r="X222" s="7" t="s">
        <v>266</v>
      </c>
      <c r="Y222" s="3" t="s">
        <v>8</v>
      </c>
      <c r="Z222" s="406"/>
      <c r="AA222" s="406"/>
      <c r="AB222" s="406"/>
      <c r="AC222" s="406"/>
      <c r="AD222" s="406"/>
      <c r="AE222" s="406"/>
      <c r="AF222" s="406"/>
      <c r="AG222" s="406"/>
      <c r="AH222" s="406"/>
      <c r="AI222" s="406" t="s">
        <v>289</v>
      </c>
      <c r="AJ222" s="406"/>
      <c r="AK222" s="406"/>
      <c r="AL222" s="406"/>
      <c r="AM222" s="406"/>
    </row>
    <row r="223" spans="2:39" ht="22.5" customHeight="1">
      <c r="B223" s="406" t="s">
        <v>388</v>
      </c>
      <c r="C223" s="406"/>
      <c r="D223" s="406"/>
      <c r="E223" s="406"/>
      <c r="F223" s="3" t="s">
        <v>1</v>
      </c>
      <c r="N223" s="3" t="s">
        <v>3</v>
      </c>
      <c r="O223" s="3"/>
      <c r="P223" s="5" t="s">
        <v>14</v>
      </c>
      <c r="Q223" s="3" t="s">
        <v>314</v>
      </c>
      <c r="R223" s="3" t="s">
        <v>6</v>
      </c>
      <c r="S223" s="3" t="s">
        <v>315</v>
      </c>
      <c r="T223" s="3"/>
      <c r="U223" s="406" t="s">
        <v>1320</v>
      </c>
      <c r="V223" s="406"/>
      <c r="W223" s="26">
        <v>277.53</v>
      </c>
      <c r="X223" s="7" t="s">
        <v>299</v>
      </c>
      <c r="Y223" s="3" t="s">
        <v>8</v>
      </c>
      <c r="Z223" s="406"/>
      <c r="AA223" s="406"/>
      <c r="AB223" s="406"/>
      <c r="AC223" s="406"/>
      <c r="AD223" s="406"/>
      <c r="AE223" s="406"/>
      <c r="AF223" s="406"/>
      <c r="AG223" s="406"/>
      <c r="AH223" s="406"/>
      <c r="AI223" s="406" t="s">
        <v>220</v>
      </c>
      <c r="AJ223" s="406"/>
      <c r="AK223" s="406"/>
      <c r="AL223" s="406"/>
      <c r="AM223" s="406"/>
    </row>
    <row r="224" spans="2:39" ht="22.5" customHeight="1">
      <c r="B224" s="406" t="s">
        <v>388</v>
      </c>
      <c r="C224" s="406"/>
      <c r="D224" s="406"/>
      <c r="E224" s="406"/>
      <c r="F224" s="3" t="s">
        <v>1</v>
      </c>
      <c r="N224" s="3" t="s">
        <v>3</v>
      </c>
      <c r="O224" s="3"/>
      <c r="P224" s="5" t="s">
        <v>14</v>
      </c>
      <c r="Q224" s="3" t="s">
        <v>320</v>
      </c>
      <c r="R224" s="3" t="s">
        <v>6</v>
      </c>
      <c r="S224" s="3" t="s">
        <v>321</v>
      </c>
      <c r="T224" s="24"/>
      <c r="U224" s="406" t="s">
        <v>1416</v>
      </c>
      <c r="V224" s="406"/>
      <c r="W224" s="28">
        <v>499.31</v>
      </c>
      <c r="X224" s="30" t="s">
        <v>299</v>
      </c>
      <c r="Y224" s="3" t="s">
        <v>8</v>
      </c>
      <c r="Z224" s="406"/>
      <c r="AA224" s="406"/>
      <c r="AB224" s="406"/>
      <c r="AC224" s="406"/>
      <c r="AD224" s="406"/>
      <c r="AE224" s="406"/>
      <c r="AF224" s="406"/>
      <c r="AG224" s="406"/>
      <c r="AH224" s="406"/>
      <c r="AI224" s="406" t="s">
        <v>56</v>
      </c>
      <c r="AJ224" s="406"/>
      <c r="AK224" s="406"/>
      <c r="AL224" s="406"/>
      <c r="AM224" s="406"/>
    </row>
    <row r="225" spans="2:39" ht="15">
      <c r="B225" s="18"/>
      <c r="C225" s="18"/>
      <c r="D225" s="18"/>
      <c r="E225" s="18"/>
      <c r="F225" s="18"/>
      <c r="N225" s="18"/>
      <c r="O225" s="18"/>
      <c r="P225" s="25"/>
      <c r="Q225" s="18"/>
      <c r="R225" s="18"/>
      <c r="S225" s="18"/>
      <c r="T225" s="35"/>
      <c r="U225" s="402" t="s">
        <v>1273</v>
      </c>
      <c r="V225" s="402"/>
      <c r="W225" s="36">
        <f>SUM(W212:W224)</f>
        <v>2366.7400000000002</v>
      </c>
      <c r="X225" s="2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2.75">
      <c r="A226" s="31"/>
      <c r="B226" s="2"/>
      <c r="C226" s="2"/>
      <c r="D226" s="2"/>
      <c r="E226" s="2"/>
      <c r="F226" s="2"/>
      <c r="G226" s="31"/>
      <c r="H226" s="31"/>
      <c r="I226" s="31"/>
      <c r="J226" s="31"/>
      <c r="K226" s="31"/>
      <c r="L226" s="31"/>
      <c r="M226" s="31"/>
      <c r="N226" s="2"/>
      <c r="O226" s="2"/>
      <c r="P226" s="32"/>
      <c r="Q226" s="2"/>
      <c r="R226" s="2"/>
      <c r="S226" s="2"/>
      <c r="T226" s="2"/>
      <c r="U226" s="2"/>
      <c r="V226" s="2"/>
      <c r="W226" s="34"/>
      <c r="X226" s="2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 ht="31.5">
      <c r="B227" s="403" t="s">
        <v>393</v>
      </c>
      <c r="C227" s="403"/>
      <c r="D227" s="403"/>
      <c r="E227" s="403"/>
      <c r="F227" s="403"/>
      <c r="G227" s="403"/>
      <c r="H227" s="403"/>
      <c r="I227" s="403"/>
      <c r="J227" s="403"/>
      <c r="K227" s="403"/>
      <c r="L227" s="403"/>
      <c r="M227" s="403"/>
      <c r="N227" s="403"/>
      <c r="O227" s="403"/>
      <c r="P227" s="403"/>
      <c r="Q227" s="403"/>
      <c r="R227" s="403"/>
      <c r="S227" s="403"/>
      <c r="T227" s="403"/>
      <c r="U227" s="403"/>
      <c r="V227" s="403"/>
      <c r="W227" s="37" t="s">
        <v>1271</v>
      </c>
      <c r="X227" s="13" t="s">
        <v>1262</v>
      </c>
      <c r="Y227" s="12"/>
      <c r="Z227" s="404"/>
      <c r="AA227" s="404"/>
      <c r="AB227" s="404"/>
      <c r="AC227" s="404"/>
      <c r="AD227" s="404"/>
      <c r="AE227" s="404"/>
      <c r="AF227" s="404"/>
      <c r="AG227" s="404"/>
      <c r="AH227" s="404"/>
      <c r="AI227" s="405" t="s">
        <v>1263</v>
      </c>
      <c r="AJ227" s="405"/>
      <c r="AK227" s="405"/>
      <c r="AL227" s="405"/>
      <c r="AM227" s="405"/>
    </row>
    <row r="228" spans="2:39" ht="36">
      <c r="B228" s="407" t="s">
        <v>394</v>
      </c>
      <c r="C228" s="407"/>
      <c r="D228" s="407"/>
      <c r="E228" s="407"/>
      <c r="F228" s="8" t="s">
        <v>1</v>
      </c>
      <c r="N228" s="8" t="s">
        <v>3</v>
      </c>
      <c r="O228" s="8" t="s">
        <v>397</v>
      </c>
      <c r="P228" s="9" t="s">
        <v>4</v>
      </c>
      <c r="Q228" s="8" t="s">
        <v>398</v>
      </c>
      <c r="R228" s="8" t="s">
        <v>6</v>
      </c>
      <c r="S228" s="8" t="s">
        <v>399</v>
      </c>
      <c r="T228" s="8"/>
      <c r="U228" s="407" t="s">
        <v>1364</v>
      </c>
      <c r="V228" s="407"/>
      <c r="W228" s="10">
        <v>395.56</v>
      </c>
      <c r="X228" s="11" t="s">
        <v>395</v>
      </c>
      <c r="Y228" s="3" t="s">
        <v>8</v>
      </c>
      <c r="Z228" s="406"/>
      <c r="AA228" s="406"/>
      <c r="AB228" s="406"/>
      <c r="AC228" s="406"/>
      <c r="AD228" s="406"/>
      <c r="AE228" s="406"/>
      <c r="AF228" s="406"/>
      <c r="AG228" s="406"/>
      <c r="AH228" s="406"/>
      <c r="AI228" s="406" t="s">
        <v>396</v>
      </c>
      <c r="AJ228" s="406"/>
      <c r="AK228" s="406"/>
      <c r="AL228" s="406"/>
      <c r="AM228" s="406"/>
    </row>
    <row r="229" spans="2:39" ht="36">
      <c r="B229" s="406" t="s">
        <v>394</v>
      </c>
      <c r="C229" s="406"/>
      <c r="D229" s="406"/>
      <c r="E229" s="406"/>
      <c r="F229" s="3" t="s">
        <v>1</v>
      </c>
      <c r="N229" s="3" t="s">
        <v>3</v>
      </c>
      <c r="O229" s="3" t="s">
        <v>400</v>
      </c>
      <c r="P229" s="5" t="s">
        <v>4</v>
      </c>
      <c r="Q229" s="3" t="s">
        <v>401</v>
      </c>
      <c r="R229" s="3" t="s">
        <v>6</v>
      </c>
      <c r="S229" s="3" t="s">
        <v>402</v>
      </c>
      <c r="T229" s="3"/>
      <c r="U229" s="406" t="s">
        <v>1324</v>
      </c>
      <c r="V229" s="406"/>
      <c r="W229" s="6">
        <v>3079.69</v>
      </c>
      <c r="X229" s="7" t="s">
        <v>395</v>
      </c>
      <c r="Y229" s="3" t="s">
        <v>8</v>
      </c>
      <c r="Z229" s="406"/>
      <c r="AA229" s="406"/>
      <c r="AB229" s="406"/>
      <c r="AC229" s="406"/>
      <c r="AD229" s="406"/>
      <c r="AE229" s="406"/>
      <c r="AF229" s="406"/>
      <c r="AG229" s="406"/>
      <c r="AH229" s="406"/>
      <c r="AI229" s="406" t="s">
        <v>396</v>
      </c>
      <c r="AJ229" s="406"/>
      <c r="AK229" s="406"/>
      <c r="AL229" s="406"/>
      <c r="AM229" s="406"/>
    </row>
    <row r="230" spans="2:39" ht="22.5" customHeight="1">
      <c r="B230" s="406" t="s">
        <v>394</v>
      </c>
      <c r="C230" s="406"/>
      <c r="D230" s="406"/>
      <c r="E230" s="406"/>
      <c r="F230" s="3" t="s">
        <v>1</v>
      </c>
      <c r="N230" s="3" t="s">
        <v>3</v>
      </c>
      <c r="O230" s="3" t="s">
        <v>403</v>
      </c>
      <c r="P230" s="5" t="s">
        <v>10</v>
      </c>
      <c r="Q230" s="3" t="s">
        <v>404</v>
      </c>
      <c r="R230" s="3" t="s">
        <v>6</v>
      </c>
      <c r="S230" s="3" t="s">
        <v>405</v>
      </c>
      <c r="T230" s="3"/>
      <c r="U230" s="407" t="s">
        <v>1364</v>
      </c>
      <c r="V230" s="407"/>
      <c r="W230" s="6">
        <v>316.44</v>
      </c>
      <c r="X230" s="7" t="s">
        <v>250</v>
      </c>
      <c r="Y230" s="3" t="s">
        <v>8</v>
      </c>
      <c r="Z230" s="406"/>
      <c r="AA230" s="406"/>
      <c r="AB230" s="406"/>
      <c r="AC230" s="406"/>
      <c r="AD230" s="406"/>
      <c r="AE230" s="406"/>
      <c r="AF230" s="406"/>
      <c r="AG230" s="406"/>
      <c r="AH230" s="406"/>
      <c r="AI230" s="406" t="s">
        <v>396</v>
      </c>
      <c r="AJ230" s="406"/>
      <c r="AK230" s="406"/>
      <c r="AL230" s="406"/>
      <c r="AM230" s="406"/>
    </row>
    <row r="231" spans="2:39" ht="22.5" customHeight="1">
      <c r="B231" s="406" t="s">
        <v>394</v>
      </c>
      <c r="C231" s="406"/>
      <c r="D231" s="406"/>
      <c r="E231" s="406"/>
      <c r="F231" s="3" t="s">
        <v>1</v>
      </c>
      <c r="N231" s="3" t="s">
        <v>3</v>
      </c>
      <c r="O231" s="3" t="s">
        <v>406</v>
      </c>
      <c r="P231" s="5" t="s">
        <v>10</v>
      </c>
      <c r="Q231" s="3" t="s">
        <v>407</v>
      </c>
      <c r="R231" s="3" t="s">
        <v>6</v>
      </c>
      <c r="S231" s="3" t="s">
        <v>408</v>
      </c>
      <c r="T231" s="3"/>
      <c r="U231" s="406" t="s">
        <v>1324</v>
      </c>
      <c r="V231" s="406"/>
      <c r="W231" s="6">
        <v>3089.7</v>
      </c>
      <c r="X231" s="7" t="s">
        <v>250</v>
      </c>
      <c r="Y231" s="3" t="s">
        <v>8</v>
      </c>
      <c r="Z231" s="406"/>
      <c r="AA231" s="406"/>
      <c r="AB231" s="406"/>
      <c r="AC231" s="406"/>
      <c r="AD231" s="406"/>
      <c r="AE231" s="406"/>
      <c r="AF231" s="406"/>
      <c r="AG231" s="406"/>
      <c r="AH231" s="406"/>
      <c r="AI231" s="406" t="s">
        <v>396</v>
      </c>
      <c r="AJ231" s="406"/>
      <c r="AK231" s="406"/>
      <c r="AL231" s="406"/>
      <c r="AM231" s="406"/>
    </row>
    <row r="232" spans="2:39" ht="22.5" customHeight="1">
      <c r="B232" s="406" t="s">
        <v>394</v>
      </c>
      <c r="C232" s="406"/>
      <c r="D232" s="406"/>
      <c r="E232" s="406"/>
      <c r="F232" s="3" t="s">
        <v>1</v>
      </c>
      <c r="N232" s="3" t="s">
        <v>3</v>
      </c>
      <c r="O232" s="3" t="s">
        <v>409</v>
      </c>
      <c r="P232" s="5" t="s">
        <v>14</v>
      </c>
      <c r="Q232" s="3" t="s">
        <v>410</v>
      </c>
      <c r="R232" s="3" t="s">
        <v>6</v>
      </c>
      <c r="S232" s="3" t="s">
        <v>411</v>
      </c>
      <c r="T232" s="3"/>
      <c r="U232" s="407" t="s">
        <v>1364</v>
      </c>
      <c r="V232" s="407"/>
      <c r="W232" s="6">
        <v>269.58</v>
      </c>
      <c r="X232" s="7" t="s">
        <v>330</v>
      </c>
      <c r="Y232" s="3" t="s">
        <v>8</v>
      </c>
      <c r="Z232" s="406"/>
      <c r="AA232" s="406"/>
      <c r="AB232" s="406"/>
      <c r="AC232" s="406"/>
      <c r="AD232" s="406"/>
      <c r="AE232" s="406"/>
      <c r="AF232" s="406"/>
      <c r="AG232" s="406"/>
      <c r="AH232" s="406"/>
      <c r="AI232" s="406" t="s">
        <v>396</v>
      </c>
      <c r="AJ232" s="406"/>
      <c r="AK232" s="406"/>
      <c r="AL232" s="406"/>
      <c r="AM232" s="406"/>
    </row>
    <row r="233" spans="2:39" ht="22.5" customHeight="1">
      <c r="B233" s="406" t="s">
        <v>394</v>
      </c>
      <c r="C233" s="406"/>
      <c r="D233" s="406"/>
      <c r="E233" s="406"/>
      <c r="F233" s="3" t="s">
        <v>1</v>
      </c>
      <c r="N233" s="3" t="s">
        <v>3</v>
      </c>
      <c r="O233" s="3" t="s">
        <v>412</v>
      </c>
      <c r="P233" s="5" t="s">
        <v>14</v>
      </c>
      <c r="Q233" s="3" t="s">
        <v>413</v>
      </c>
      <c r="R233" s="3" t="s">
        <v>6</v>
      </c>
      <c r="S233" s="3" t="s">
        <v>414</v>
      </c>
      <c r="T233" s="3"/>
      <c r="U233" s="406" t="s">
        <v>1324</v>
      </c>
      <c r="V233" s="406"/>
      <c r="W233" s="26">
        <v>3089.7</v>
      </c>
      <c r="X233" s="7" t="s">
        <v>330</v>
      </c>
      <c r="Y233" s="3" t="s">
        <v>8</v>
      </c>
      <c r="Z233" s="406"/>
      <c r="AA233" s="406"/>
      <c r="AB233" s="406"/>
      <c r="AC233" s="406"/>
      <c r="AD233" s="406"/>
      <c r="AE233" s="406"/>
      <c r="AF233" s="406"/>
      <c r="AG233" s="406"/>
      <c r="AH233" s="406"/>
      <c r="AI233" s="406" t="s">
        <v>396</v>
      </c>
      <c r="AJ233" s="406"/>
      <c r="AK233" s="406"/>
      <c r="AL233" s="406"/>
      <c r="AM233" s="406"/>
    </row>
    <row r="234" spans="2:39" ht="15">
      <c r="B234" s="18"/>
      <c r="C234" s="18"/>
      <c r="D234" s="18"/>
      <c r="E234" s="18"/>
      <c r="F234" s="18"/>
      <c r="N234" s="18"/>
      <c r="O234" s="18"/>
      <c r="P234" s="25"/>
      <c r="Q234" s="18"/>
      <c r="R234" s="18"/>
      <c r="S234" s="18"/>
      <c r="T234" s="35"/>
      <c r="U234" s="402" t="s">
        <v>1273</v>
      </c>
      <c r="V234" s="402"/>
      <c r="W234" s="37">
        <f>SUM(W228:W233)</f>
        <v>10240.669999999998</v>
      </c>
      <c r="X234" s="2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2.75">
      <c r="A235" s="31"/>
      <c r="B235" s="2"/>
      <c r="C235" s="2"/>
      <c r="D235" s="2"/>
      <c r="E235" s="2"/>
      <c r="F235" s="2"/>
      <c r="G235" s="31"/>
      <c r="H235" s="31"/>
      <c r="I235" s="31"/>
      <c r="J235" s="31"/>
      <c r="K235" s="31"/>
      <c r="L235" s="31"/>
      <c r="M235" s="31"/>
      <c r="N235" s="2"/>
      <c r="O235" s="2"/>
      <c r="P235" s="32"/>
      <c r="Q235" s="2"/>
      <c r="R235" s="2"/>
      <c r="S235" s="2"/>
      <c r="T235" s="2"/>
      <c r="U235" s="2"/>
      <c r="V235" s="2"/>
      <c r="W235" s="34"/>
      <c r="X235" s="2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 ht="54.75" customHeight="1">
      <c r="B236" s="403" t="s">
        <v>415</v>
      </c>
      <c r="C236" s="403"/>
      <c r="D236" s="403"/>
      <c r="E236" s="403"/>
      <c r="F236" s="403"/>
      <c r="G236" s="403"/>
      <c r="H236" s="403"/>
      <c r="I236" s="403"/>
      <c r="J236" s="403"/>
      <c r="K236" s="403"/>
      <c r="L236" s="403"/>
      <c r="M236" s="403"/>
      <c r="N236" s="403"/>
      <c r="O236" s="403"/>
      <c r="P236" s="403"/>
      <c r="Q236" s="403"/>
      <c r="R236" s="403"/>
      <c r="S236" s="403"/>
      <c r="T236" s="403"/>
      <c r="U236" s="403"/>
      <c r="V236" s="403"/>
      <c r="W236" s="37" t="s">
        <v>1271</v>
      </c>
      <c r="X236" s="13" t="s">
        <v>1262</v>
      </c>
      <c r="Y236" s="12"/>
      <c r="Z236" s="404"/>
      <c r="AA236" s="404"/>
      <c r="AB236" s="404"/>
      <c r="AC236" s="404"/>
      <c r="AD236" s="404"/>
      <c r="AE236" s="404"/>
      <c r="AF236" s="404"/>
      <c r="AG236" s="404"/>
      <c r="AH236" s="404"/>
      <c r="AI236" s="405" t="s">
        <v>1263</v>
      </c>
      <c r="AJ236" s="405"/>
      <c r="AK236" s="405"/>
      <c r="AL236" s="405"/>
      <c r="AM236" s="405"/>
    </row>
    <row r="237" spans="2:39" ht="36">
      <c r="B237" s="407" t="s">
        <v>416</v>
      </c>
      <c r="C237" s="407"/>
      <c r="D237" s="407"/>
      <c r="E237" s="407"/>
      <c r="F237" s="8" t="s">
        <v>1</v>
      </c>
      <c r="N237" s="8" t="s">
        <v>3</v>
      </c>
      <c r="O237" s="8" t="s">
        <v>419</v>
      </c>
      <c r="P237" s="9" t="s">
        <v>4</v>
      </c>
      <c r="Q237" s="8" t="s">
        <v>420</v>
      </c>
      <c r="R237" s="8" t="s">
        <v>6</v>
      </c>
      <c r="S237" s="8" t="s">
        <v>421</v>
      </c>
      <c r="T237" s="8"/>
      <c r="U237" s="407" t="s">
        <v>1365</v>
      </c>
      <c r="V237" s="407"/>
      <c r="W237" s="6">
        <v>855</v>
      </c>
      <c r="X237" s="7" t="s">
        <v>417</v>
      </c>
      <c r="Y237" s="3" t="s">
        <v>8</v>
      </c>
      <c r="Z237" s="406"/>
      <c r="AA237" s="406"/>
      <c r="AB237" s="406"/>
      <c r="AC237" s="406"/>
      <c r="AD237" s="406"/>
      <c r="AE237" s="406"/>
      <c r="AF237" s="406"/>
      <c r="AG237" s="406"/>
      <c r="AH237" s="406"/>
      <c r="AI237" s="406" t="s">
        <v>418</v>
      </c>
      <c r="AJ237" s="406"/>
      <c r="AK237" s="406"/>
      <c r="AL237" s="406"/>
      <c r="AM237" s="406"/>
    </row>
    <row r="238" spans="2:39" ht="22.5" customHeight="1">
      <c r="B238" s="406" t="s">
        <v>416</v>
      </c>
      <c r="C238" s="406"/>
      <c r="D238" s="406"/>
      <c r="E238" s="406"/>
      <c r="F238" s="3" t="s">
        <v>1</v>
      </c>
      <c r="N238" s="3" t="s">
        <v>3</v>
      </c>
      <c r="O238" s="3" t="s">
        <v>423</v>
      </c>
      <c r="P238" s="5" t="s">
        <v>4</v>
      </c>
      <c r="Q238" s="3" t="s">
        <v>424</v>
      </c>
      <c r="R238" s="3" t="s">
        <v>6</v>
      </c>
      <c r="S238" s="3" t="s">
        <v>425</v>
      </c>
      <c r="T238" s="3"/>
      <c r="U238" s="407" t="s">
        <v>1365</v>
      </c>
      <c r="V238" s="407"/>
      <c r="W238" s="6">
        <v>855</v>
      </c>
      <c r="X238" s="7" t="s">
        <v>417</v>
      </c>
      <c r="Y238" s="3" t="s">
        <v>8</v>
      </c>
      <c r="Z238" s="406"/>
      <c r="AA238" s="406"/>
      <c r="AB238" s="406"/>
      <c r="AC238" s="406"/>
      <c r="AD238" s="406"/>
      <c r="AE238" s="406"/>
      <c r="AF238" s="406"/>
      <c r="AG238" s="406"/>
      <c r="AH238" s="406"/>
      <c r="AI238" s="406" t="s">
        <v>422</v>
      </c>
      <c r="AJ238" s="406"/>
      <c r="AK238" s="406"/>
      <c r="AL238" s="406"/>
      <c r="AM238" s="406"/>
    </row>
    <row r="239" spans="2:39" ht="22.5" customHeight="1">
      <c r="B239" s="406" t="s">
        <v>416</v>
      </c>
      <c r="C239" s="406"/>
      <c r="D239" s="406"/>
      <c r="E239" s="406"/>
      <c r="F239" s="3" t="s">
        <v>1</v>
      </c>
      <c r="N239" s="3" t="s">
        <v>3</v>
      </c>
      <c r="O239" s="3" t="s">
        <v>427</v>
      </c>
      <c r="P239" s="5" t="s">
        <v>4</v>
      </c>
      <c r="Q239" s="3" t="s">
        <v>428</v>
      </c>
      <c r="R239" s="3" t="s">
        <v>6</v>
      </c>
      <c r="S239" s="3" t="s">
        <v>429</v>
      </c>
      <c r="T239" s="3"/>
      <c r="U239" s="407" t="s">
        <v>1365</v>
      </c>
      <c r="V239" s="407"/>
      <c r="W239" s="6">
        <v>1710</v>
      </c>
      <c r="X239" s="7" t="s">
        <v>112</v>
      </c>
      <c r="Y239" s="3" t="s">
        <v>8</v>
      </c>
      <c r="Z239" s="406"/>
      <c r="AA239" s="406"/>
      <c r="AB239" s="406"/>
      <c r="AC239" s="406"/>
      <c r="AD239" s="406"/>
      <c r="AE239" s="406"/>
      <c r="AF239" s="406"/>
      <c r="AG239" s="406"/>
      <c r="AH239" s="406"/>
      <c r="AI239" s="406" t="s">
        <v>426</v>
      </c>
      <c r="AJ239" s="406"/>
      <c r="AK239" s="406"/>
      <c r="AL239" s="406"/>
      <c r="AM239" s="406"/>
    </row>
    <row r="240" spans="2:39" ht="22.5" customHeight="1">
      <c r="B240" s="406" t="s">
        <v>416</v>
      </c>
      <c r="C240" s="406"/>
      <c r="D240" s="406"/>
      <c r="E240" s="406"/>
      <c r="F240" s="3" t="s">
        <v>1</v>
      </c>
      <c r="N240" s="3" t="s">
        <v>3</v>
      </c>
      <c r="O240" s="3" t="s">
        <v>431</v>
      </c>
      <c r="P240" s="5" t="s">
        <v>4</v>
      </c>
      <c r="Q240" s="3" t="s">
        <v>432</v>
      </c>
      <c r="R240" s="3" t="s">
        <v>6</v>
      </c>
      <c r="S240" s="3" t="s">
        <v>433</v>
      </c>
      <c r="T240" s="3"/>
      <c r="U240" s="407" t="s">
        <v>1365</v>
      </c>
      <c r="V240" s="407"/>
      <c r="W240" s="6">
        <v>1710</v>
      </c>
      <c r="X240" s="7" t="s">
        <v>112</v>
      </c>
      <c r="Y240" s="3" t="s">
        <v>8</v>
      </c>
      <c r="Z240" s="406"/>
      <c r="AA240" s="406"/>
      <c r="AB240" s="406"/>
      <c r="AC240" s="406"/>
      <c r="AD240" s="406"/>
      <c r="AE240" s="406"/>
      <c r="AF240" s="406"/>
      <c r="AG240" s="406"/>
      <c r="AH240" s="406"/>
      <c r="AI240" s="406" t="s">
        <v>430</v>
      </c>
      <c r="AJ240" s="406"/>
      <c r="AK240" s="406"/>
      <c r="AL240" s="406"/>
      <c r="AM240" s="406"/>
    </row>
    <row r="241" spans="2:39" ht="22.5" customHeight="1">
      <c r="B241" s="406" t="s">
        <v>416</v>
      </c>
      <c r="C241" s="406"/>
      <c r="D241" s="406"/>
      <c r="E241" s="406"/>
      <c r="F241" s="3" t="s">
        <v>1</v>
      </c>
      <c r="N241" s="3" t="s">
        <v>3</v>
      </c>
      <c r="O241" s="3" t="s">
        <v>435</v>
      </c>
      <c r="P241" s="5" t="s">
        <v>4</v>
      </c>
      <c r="Q241" s="3" t="s">
        <v>436</v>
      </c>
      <c r="R241" s="3" t="s">
        <v>6</v>
      </c>
      <c r="S241" s="3" t="s">
        <v>437</v>
      </c>
      <c r="T241" s="3"/>
      <c r="U241" s="407" t="s">
        <v>1365</v>
      </c>
      <c r="V241" s="407"/>
      <c r="W241" s="6">
        <v>1710</v>
      </c>
      <c r="X241" s="7" t="s">
        <v>112</v>
      </c>
      <c r="Y241" s="3" t="s">
        <v>8</v>
      </c>
      <c r="Z241" s="406"/>
      <c r="AA241" s="406"/>
      <c r="AB241" s="406"/>
      <c r="AC241" s="406"/>
      <c r="AD241" s="406"/>
      <c r="AE241" s="406"/>
      <c r="AF241" s="406"/>
      <c r="AG241" s="406"/>
      <c r="AH241" s="406"/>
      <c r="AI241" s="406" t="s">
        <v>434</v>
      </c>
      <c r="AJ241" s="406"/>
      <c r="AK241" s="406"/>
      <c r="AL241" s="406"/>
      <c r="AM241" s="406"/>
    </row>
    <row r="242" spans="2:39" ht="22.5" customHeight="1">
      <c r="B242" s="406" t="s">
        <v>416</v>
      </c>
      <c r="C242" s="406"/>
      <c r="D242" s="406"/>
      <c r="E242" s="406"/>
      <c r="F242" s="3" t="s">
        <v>1</v>
      </c>
      <c r="N242" s="3" t="s">
        <v>3</v>
      </c>
      <c r="O242" s="3" t="s">
        <v>439</v>
      </c>
      <c r="P242" s="5" t="s">
        <v>4</v>
      </c>
      <c r="Q242" s="3" t="s">
        <v>440</v>
      </c>
      <c r="R242" s="3" t="s">
        <v>6</v>
      </c>
      <c r="S242" s="3" t="s">
        <v>441</v>
      </c>
      <c r="T242" s="3"/>
      <c r="U242" s="407" t="s">
        <v>1365</v>
      </c>
      <c r="V242" s="407"/>
      <c r="W242" s="6">
        <v>1710</v>
      </c>
      <c r="X242" s="7" t="s">
        <v>112</v>
      </c>
      <c r="Y242" s="3" t="s">
        <v>8</v>
      </c>
      <c r="Z242" s="406"/>
      <c r="AA242" s="406"/>
      <c r="AB242" s="406"/>
      <c r="AC242" s="406"/>
      <c r="AD242" s="406"/>
      <c r="AE242" s="406"/>
      <c r="AF242" s="406"/>
      <c r="AG242" s="406"/>
      <c r="AH242" s="406"/>
      <c r="AI242" s="406" t="s">
        <v>438</v>
      </c>
      <c r="AJ242" s="406"/>
      <c r="AK242" s="406"/>
      <c r="AL242" s="406"/>
      <c r="AM242" s="406"/>
    </row>
    <row r="243" spans="2:39" ht="22.5" customHeight="1">
      <c r="B243" s="406" t="s">
        <v>416</v>
      </c>
      <c r="C243" s="406"/>
      <c r="D243" s="406"/>
      <c r="E243" s="406"/>
      <c r="F243" s="3" t="s">
        <v>1</v>
      </c>
      <c r="N243" s="3" t="s">
        <v>3</v>
      </c>
      <c r="O243" s="3" t="s">
        <v>443</v>
      </c>
      <c r="P243" s="5" t="s">
        <v>10</v>
      </c>
      <c r="Q243" s="3" t="s">
        <v>444</v>
      </c>
      <c r="R243" s="3" t="s">
        <v>6</v>
      </c>
      <c r="S243" s="3" t="s">
        <v>445</v>
      </c>
      <c r="T243" s="3"/>
      <c r="U243" s="407" t="s">
        <v>1365</v>
      </c>
      <c r="V243" s="407"/>
      <c r="W243" s="6">
        <v>1710</v>
      </c>
      <c r="X243" s="7" t="s">
        <v>28</v>
      </c>
      <c r="Y243" s="3" t="s">
        <v>8</v>
      </c>
      <c r="Z243" s="406"/>
      <c r="AA243" s="406"/>
      <c r="AB243" s="406"/>
      <c r="AC243" s="406"/>
      <c r="AD243" s="406"/>
      <c r="AE243" s="406"/>
      <c r="AF243" s="406"/>
      <c r="AG243" s="406"/>
      <c r="AH243" s="406"/>
      <c r="AI243" s="406" t="s">
        <v>442</v>
      </c>
      <c r="AJ243" s="406"/>
      <c r="AK243" s="406"/>
      <c r="AL243" s="406"/>
      <c r="AM243" s="406"/>
    </row>
    <row r="244" spans="2:39" ht="22.5" customHeight="1">
      <c r="B244" s="406" t="s">
        <v>416</v>
      </c>
      <c r="C244" s="406"/>
      <c r="D244" s="406"/>
      <c r="E244" s="406"/>
      <c r="F244" s="3" t="s">
        <v>1</v>
      </c>
      <c r="N244" s="3" t="s">
        <v>3</v>
      </c>
      <c r="O244" s="3" t="s">
        <v>447</v>
      </c>
      <c r="P244" s="5" t="s">
        <v>10</v>
      </c>
      <c r="Q244" s="3" t="s">
        <v>448</v>
      </c>
      <c r="R244" s="3" t="s">
        <v>6</v>
      </c>
      <c r="S244" s="3" t="s">
        <v>449</v>
      </c>
      <c r="T244" s="3"/>
      <c r="U244" s="407" t="s">
        <v>1365</v>
      </c>
      <c r="V244" s="407"/>
      <c r="W244" s="6">
        <v>1710</v>
      </c>
      <c r="X244" s="7" t="s">
        <v>216</v>
      </c>
      <c r="Y244" s="3" t="s">
        <v>8</v>
      </c>
      <c r="Z244" s="406"/>
      <c r="AA244" s="406"/>
      <c r="AB244" s="406"/>
      <c r="AC244" s="406"/>
      <c r="AD244" s="406"/>
      <c r="AE244" s="406"/>
      <c r="AF244" s="406"/>
      <c r="AG244" s="406"/>
      <c r="AH244" s="406"/>
      <c r="AI244" s="406" t="s">
        <v>446</v>
      </c>
      <c r="AJ244" s="406"/>
      <c r="AK244" s="406"/>
      <c r="AL244" s="406"/>
      <c r="AM244" s="406"/>
    </row>
    <row r="245" spans="2:39" ht="22.5" customHeight="1">
      <c r="B245" s="406" t="s">
        <v>416</v>
      </c>
      <c r="C245" s="406"/>
      <c r="D245" s="406"/>
      <c r="E245" s="406"/>
      <c r="F245" s="3" t="s">
        <v>1</v>
      </c>
      <c r="N245" s="3" t="s">
        <v>3</v>
      </c>
      <c r="O245" s="3" t="s">
        <v>452</v>
      </c>
      <c r="P245" s="5" t="s">
        <v>14</v>
      </c>
      <c r="Q245" s="3" t="s">
        <v>453</v>
      </c>
      <c r="R245" s="3" t="s">
        <v>6</v>
      </c>
      <c r="S245" s="3" t="s">
        <v>454</v>
      </c>
      <c r="T245" s="3"/>
      <c r="U245" s="407" t="s">
        <v>1365</v>
      </c>
      <c r="V245" s="407"/>
      <c r="W245" s="6">
        <v>1710</v>
      </c>
      <c r="X245" s="7" t="s">
        <v>450</v>
      </c>
      <c r="Y245" s="3" t="s">
        <v>8</v>
      </c>
      <c r="Z245" s="406"/>
      <c r="AA245" s="406"/>
      <c r="AB245" s="406"/>
      <c r="AC245" s="406"/>
      <c r="AD245" s="406"/>
      <c r="AE245" s="406"/>
      <c r="AF245" s="406"/>
      <c r="AG245" s="406"/>
      <c r="AH245" s="406"/>
      <c r="AI245" s="406" t="s">
        <v>451</v>
      </c>
      <c r="AJ245" s="406"/>
      <c r="AK245" s="406"/>
      <c r="AL245" s="406"/>
      <c r="AM245" s="406"/>
    </row>
    <row r="246" spans="2:39" ht="22.5" customHeight="1">
      <c r="B246" s="406" t="s">
        <v>416</v>
      </c>
      <c r="C246" s="406"/>
      <c r="D246" s="406"/>
      <c r="E246" s="406"/>
      <c r="F246" s="3" t="s">
        <v>1</v>
      </c>
      <c r="N246" s="3" t="s">
        <v>3</v>
      </c>
      <c r="O246" s="3" t="s">
        <v>456</v>
      </c>
      <c r="P246" s="5" t="s">
        <v>14</v>
      </c>
      <c r="Q246" s="3" t="s">
        <v>457</v>
      </c>
      <c r="R246" s="3" t="s">
        <v>6</v>
      </c>
      <c r="S246" s="3" t="s">
        <v>458</v>
      </c>
      <c r="T246" s="3"/>
      <c r="U246" s="407" t="s">
        <v>1365</v>
      </c>
      <c r="V246" s="407"/>
      <c r="W246" s="6">
        <v>1710</v>
      </c>
      <c r="X246" s="7" t="s">
        <v>450</v>
      </c>
      <c r="Y246" s="3" t="s">
        <v>8</v>
      </c>
      <c r="Z246" s="406"/>
      <c r="AA246" s="406"/>
      <c r="AB246" s="406"/>
      <c r="AC246" s="406"/>
      <c r="AD246" s="406"/>
      <c r="AE246" s="406"/>
      <c r="AF246" s="406"/>
      <c r="AG246" s="406"/>
      <c r="AH246" s="406"/>
      <c r="AI246" s="406" t="s">
        <v>455</v>
      </c>
      <c r="AJ246" s="406"/>
      <c r="AK246" s="406"/>
      <c r="AL246" s="406"/>
      <c r="AM246" s="406"/>
    </row>
    <row r="247" spans="2:39" ht="22.5" customHeight="1">
      <c r="B247" s="406" t="s">
        <v>416</v>
      </c>
      <c r="C247" s="406"/>
      <c r="D247" s="406"/>
      <c r="E247" s="406"/>
      <c r="F247" s="3" t="s">
        <v>1</v>
      </c>
      <c r="N247" s="3" t="s">
        <v>3</v>
      </c>
      <c r="O247" s="3" t="s">
        <v>461</v>
      </c>
      <c r="P247" s="5" t="s">
        <v>14</v>
      </c>
      <c r="Q247" s="3" t="s">
        <v>462</v>
      </c>
      <c r="R247" s="3" t="s">
        <v>6</v>
      </c>
      <c r="S247" s="3" t="s">
        <v>463</v>
      </c>
      <c r="T247" s="3"/>
      <c r="U247" s="407" t="s">
        <v>1365</v>
      </c>
      <c r="V247" s="407"/>
      <c r="W247" s="6">
        <v>1282.5</v>
      </c>
      <c r="X247" s="7" t="s">
        <v>459</v>
      </c>
      <c r="Y247" s="3" t="s">
        <v>8</v>
      </c>
      <c r="Z247" s="406"/>
      <c r="AA247" s="406"/>
      <c r="AB247" s="406"/>
      <c r="AC247" s="406"/>
      <c r="AD247" s="406"/>
      <c r="AE247" s="406"/>
      <c r="AF247" s="406"/>
      <c r="AG247" s="406"/>
      <c r="AH247" s="406"/>
      <c r="AI247" s="406" t="s">
        <v>460</v>
      </c>
      <c r="AJ247" s="406"/>
      <c r="AK247" s="406"/>
      <c r="AL247" s="406"/>
      <c r="AM247" s="406"/>
    </row>
    <row r="248" spans="2:39" ht="22.5" customHeight="1">
      <c r="B248" s="406" t="s">
        <v>416</v>
      </c>
      <c r="C248" s="406"/>
      <c r="D248" s="406"/>
      <c r="E248" s="406"/>
      <c r="F248" s="3" t="s">
        <v>1</v>
      </c>
      <c r="N248" s="3" t="s">
        <v>3</v>
      </c>
      <c r="O248" s="3" t="s">
        <v>465</v>
      </c>
      <c r="P248" s="5" t="s">
        <v>14</v>
      </c>
      <c r="Q248" s="3" t="s">
        <v>466</v>
      </c>
      <c r="R248" s="3" t="s">
        <v>6</v>
      </c>
      <c r="S248" s="3" t="s">
        <v>467</v>
      </c>
      <c r="T248" s="3"/>
      <c r="U248" s="407" t="s">
        <v>1365</v>
      </c>
      <c r="V248" s="407"/>
      <c r="W248" s="6">
        <v>1710</v>
      </c>
      <c r="X248" s="7" t="s">
        <v>464</v>
      </c>
      <c r="Y248" s="3" t="s">
        <v>8</v>
      </c>
      <c r="Z248" s="406"/>
      <c r="AA248" s="406"/>
      <c r="AB248" s="406"/>
      <c r="AC248" s="406"/>
      <c r="AD248" s="406"/>
      <c r="AE248" s="406"/>
      <c r="AF248" s="406"/>
      <c r="AG248" s="406"/>
      <c r="AH248" s="406"/>
      <c r="AI248" s="406" t="s">
        <v>418</v>
      </c>
      <c r="AJ248" s="406"/>
      <c r="AK248" s="406"/>
      <c r="AL248" s="406"/>
      <c r="AM248" s="406"/>
    </row>
    <row r="249" spans="2:39" ht="22.5" customHeight="1">
      <c r="B249" s="406" t="s">
        <v>416</v>
      </c>
      <c r="C249" s="406"/>
      <c r="D249" s="406"/>
      <c r="E249" s="406"/>
      <c r="F249" s="3" t="s">
        <v>1</v>
      </c>
      <c r="N249" s="3" t="s">
        <v>3</v>
      </c>
      <c r="O249" s="3" t="s">
        <v>468</v>
      </c>
      <c r="P249" s="5" t="s">
        <v>14</v>
      </c>
      <c r="Q249" s="3" t="s">
        <v>469</v>
      </c>
      <c r="R249" s="3" t="s">
        <v>6</v>
      </c>
      <c r="S249" s="3" t="s">
        <v>470</v>
      </c>
      <c r="T249" s="3"/>
      <c r="U249" s="407" t="s">
        <v>1365</v>
      </c>
      <c r="V249" s="407"/>
      <c r="W249" s="6">
        <v>1710</v>
      </c>
      <c r="X249" s="7" t="s">
        <v>464</v>
      </c>
      <c r="Y249" s="3" t="s">
        <v>8</v>
      </c>
      <c r="Z249" s="406"/>
      <c r="AA249" s="406"/>
      <c r="AB249" s="406"/>
      <c r="AC249" s="406"/>
      <c r="AD249" s="406"/>
      <c r="AE249" s="406"/>
      <c r="AF249" s="406"/>
      <c r="AG249" s="406"/>
      <c r="AH249" s="406"/>
      <c r="AI249" s="406" t="s">
        <v>422</v>
      </c>
      <c r="AJ249" s="406"/>
      <c r="AK249" s="406"/>
      <c r="AL249" s="406"/>
      <c r="AM249" s="406"/>
    </row>
    <row r="250" spans="2:39" ht="22.5" customHeight="1">
      <c r="B250" s="406" t="s">
        <v>416</v>
      </c>
      <c r="C250" s="406"/>
      <c r="D250" s="406"/>
      <c r="E250" s="406"/>
      <c r="F250" s="3" t="s">
        <v>1</v>
      </c>
      <c r="N250" s="3" t="s">
        <v>3</v>
      </c>
      <c r="O250" s="3" t="s">
        <v>472</v>
      </c>
      <c r="P250" s="5" t="s">
        <v>14</v>
      </c>
      <c r="Q250" s="3" t="s">
        <v>473</v>
      </c>
      <c r="R250" s="3" t="s">
        <v>6</v>
      </c>
      <c r="S250" s="3" t="s">
        <v>474</v>
      </c>
      <c r="T250" s="3"/>
      <c r="U250" s="407" t="s">
        <v>1365</v>
      </c>
      <c r="V250" s="407"/>
      <c r="W250" s="6">
        <v>1710</v>
      </c>
      <c r="X250" s="7" t="s">
        <v>464</v>
      </c>
      <c r="Y250" s="3" t="s">
        <v>8</v>
      </c>
      <c r="Z250" s="406"/>
      <c r="AA250" s="406"/>
      <c r="AB250" s="406"/>
      <c r="AC250" s="406"/>
      <c r="AD250" s="406"/>
      <c r="AE250" s="406"/>
      <c r="AF250" s="406"/>
      <c r="AG250" s="406"/>
      <c r="AH250" s="406"/>
      <c r="AI250" s="406" t="s">
        <v>471</v>
      </c>
      <c r="AJ250" s="406"/>
      <c r="AK250" s="406"/>
      <c r="AL250" s="406"/>
      <c r="AM250" s="406"/>
    </row>
    <row r="251" spans="2:39" ht="22.5" customHeight="1">
      <c r="B251" s="406" t="s">
        <v>416</v>
      </c>
      <c r="C251" s="406"/>
      <c r="D251" s="406"/>
      <c r="E251" s="406"/>
      <c r="F251" s="3" t="s">
        <v>1</v>
      </c>
      <c r="N251" s="3" t="s">
        <v>3</v>
      </c>
      <c r="O251" s="3" t="s">
        <v>476</v>
      </c>
      <c r="P251" s="5" t="s">
        <v>14</v>
      </c>
      <c r="Q251" s="3" t="s">
        <v>477</v>
      </c>
      <c r="R251" s="3" t="s">
        <v>6</v>
      </c>
      <c r="S251" s="3" t="s">
        <v>478</v>
      </c>
      <c r="T251" s="3"/>
      <c r="U251" s="407" t="s">
        <v>1365</v>
      </c>
      <c r="V251" s="407"/>
      <c r="W251" s="26">
        <v>1282.5</v>
      </c>
      <c r="X251" s="7" t="s">
        <v>464</v>
      </c>
      <c r="Y251" s="3" t="s">
        <v>8</v>
      </c>
      <c r="Z251" s="406"/>
      <c r="AA251" s="406"/>
      <c r="AB251" s="406"/>
      <c r="AC251" s="406"/>
      <c r="AD251" s="406"/>
      <c r="AE251" s="406"/>
      <c r="AF251" s="406"/>
      <c r="AG251" s="406"/>
      <c r="AH251" s="406"/>
      <c r="AI251" s="406" t="s">
        <v>475</v>
      </c>
      <c r="AJ251" s="406"/>
      <c r="AK251" s="406"/>
      <c r="AL251" s="406"/>
      <c r="AM251" s="406"/>
    </row>
    <row r="252" spans="2:39" ht="22.5" customHeight="1">
      <c r="B252" s="406" t="s">
        <v>416</v>
      </c>
      <c r="C252" s="406"/>
      <c r="D252" s="406"/>
      <c r="E252" s="406"/>
      <c r="F252" s="3" t="s">
        <v>1</v>
      </c>
      <c r="N252" s="3" t="s">
        <v>3</v>
      </c>
      <c r="O252" s="3" t="s">
        <v>480</v>
      </c>
      <c r="P252" s="5" t="s">
        <v>14</v>
      </c>
      <c r="Q252" s="3" t="s">
        <v>481</v>
      </c>
      <c r="R252" s="3" t="s">
        <v>6</v>
      </c>
      <c r="S252" s="3" t="s">
        <v>482</v>
      </c>
      <c r="T252" s="24"/>
      <c r="U252" s="407" t="s">
        <v>1365</v>
      </c>
      <c r="V252" s="407"/>
      <c r="W252" s="28">
        <v>1282.5</v>
      </c>
      <c r="X252" s="30" t="s">
        <v>464</v>
      </c>
      <c r="Y252" s="3" t="s">
        <v>8</v>
      </c>
      <c r="Z252" s="406"/>
      <c r="AA252" s="406"/>
      <c r="AB252" s="406"/>
      <c r="AC252" s="406"/>
      <c r="AD252" s="406"/>
      <c r="AE252" s="406"/>
      <c r="AF252" s="406"/>
      <c r="AG252" s="406"/>
      <c r="AH252" s="406"/>
      <c r="AI252" s="406" t="s">
        <v>479</v>
      </c>
      <c r="AJ252" s="406"/>
      <c r="AK252" s="406"/>
      <c r="AL252" s="406"/>
      <c r="AM252" s="406"/>
    </row>
    <row r="253" spans="2:39" ht="15">
      <c r="B253" s="3"/>
      <c r="C253" s="3"/>
      <c r="D253" s="3"/>
      <c r="E253" s="3"/>
      <c r="F253" s="3"/>
      <c r="N253" s="3"/>
      <c r="O253" s="3"/>
      <c r="P253" s="5"/>
      <c r="Q253" s="3"/>
      <c r="R253" s="3"/>
      <c r="S253" s="3"/>
      <c r="T253" s="24"/>
      <c r="U253" s="402" t="s">
        <v>1273</v>
      </c>
      <c r="V253" s="402"/>
      <c r="W253" s="37">
        <f>SUM(W237:W252)</f>
        <v>24367.5</v>
      </c>
      <c r="X253" s="2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:39" ht="12.75">
      <c r="B254" s="18"/>
      <c r="C254" s="18"/>
      <c r="D254" s="18"/>
      <c r="E254" s="18"/>
      <c r="F254" s="18"/>
      <c r="N254" s="18"/>
      <c r="O254" s="18"/>
      <c r="P254" s="25"/>
      <c r="Q254" s="18"/>
      <c r="R254" s="18"/>
      <c r="S254" s="18"/>
      <c r="T254" s="35"/>
      <c r="U254" s="2"/>
      <c r="V254" s="2"/>
      <c r="W254" s="34"/>
      <c r="X254" s="2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:39" ht="31.5">
      <c r="B255" s="403" t="s">
        <v>483</v>
      </c>
      <c r="C255" s="403"/>
      <c r="D255" s="40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  <c r="S255" s="403"/>
      <c r="T255" s="403"/>
      <c r="U255" s="403"/>
      <c r="V255" s="403"/>
      <c r="W255" s="37" t="s">
        <v>1271</v>
      </c>
      <c r="X255" s="13" t="s">
        <v>1262</v>
      </c>
      <c r="Y255" s="12"/>
      <c r="Z255" s="404"/>
      <c r="AA255" s="404"/>
      <c r="AB255" s="404"/>
      <c r="AC255" s="404"/>
      <c r="AD255" s="404"/>
      <c r="AE255" s="404"/>
      <c r="AF255" s="404"/>
      <c r="AG255" s="404"/>
      <c r="AH255" s="404"/>
      <c r="AI255" s="405" t="s">
        <v>1263</v>
      </c>
      <c r="AJ255" s="405"/>
      <c r="AK255" s="405"/>
      <c r="AL255" s="405"/>
      <c r="AM255" s="405"/>
    </row>
    <row r="256" spans="2:39" ht="36">
      <c r="B256" s="392" t="s">
        <v>484</v>
      </c>
      <c r="C256" s="392"/>
      <c r="D256" s="392"/>
      <c r="E256" s="392"/>
      <c r="F256" s="20" t="s">
        <v>1</v>
      </c>
      <c r="G256" s="21"/>
      <c r="H256" s="21"/>
      <c r="I256" s="21"/>
      <c r="J256" s="21"/>
      <c r="K256" s="21"/>
      <c r="L256" s="21"/>
      <c r="M256" s="21"/>
      <c r="N256" s="20" t="s">
        <v>3</v>
      </c>
      <c r="O256" s="20" t="s">
        <v>486</v>
      </c>
      <c r="P256" s="27" t="s">
        <v>4</v>
      </c>
      <c r="Q256" s="20" t="s">
        <v>487</v>
      </c>
      <c r="R256" s="20" t="s">
        <v>6</v>
      </c>
      <c r="S256" s="20" t="s">
        <v>488</v>
      </c>
      <c r="T256" s="20"/>
      <c r="U256" s="392" t="s">
        <v>1366</v>
      </c>
      <c r="V256" s="392"/>
      <c r="W256" s="28">
        <v>50</v>
      </c>
      <c r="X256" s="19" t="s">
        <v>49</v>
      </c>
      <c r="Y256" s="20" t="s">
        <v>8</v>
      </c>
      <c r="Z256" s="392"/>
      <c r="AA256" s="392"/>
      <c r="AB256" s="392"/>
      <c r="AC256" s="392"/>
      <c r="AD256" s="392"/>
      <c r="AE256" s="392"/>
      <c r="AF256" s="392"/>
      <c r="AG256" s="392"/>
      <c r="AH256" s="392"/>
      <c r="AI256" s="392" t="s">
        <v>485</v>
      </c>
      <c r="AJ256" s="392"/>
      <c r="AK256" s="392"/>
      <c r="AL256" s="392"/>
      <c r="AM256" s="392"/>
    </row>
    <row r="257" spans="2:39" ht="36">
      <c r="B257" s="407" t="s">
        <v>484</v>
      </c>
      <c r="C257" s="407"/>
      <c r="D257" s="407"/>
      <c r="E257" s="407"/>
      <c r="F257" s="8" t="s">
        <v>1</v>
      </c>
      <c r="N257" s="8" t="s">
        <v>3</v>
      </c>
      <c r="O257" s="8" t="s">
        <v>490</v>
      </c>
      <c r="P257" s="9" t="s">
        <v>4</v>
      </c>
      <c r="Q257" s="8" t="s">
        <v>491</v>
      </c>
      <c r="R257" s="8" t="s">
        <v>6</v>
      </c>
      <c r="S257" s="8" t="s">
        <v>492</v>
      </c>
      <c r="T257" s="8"/>
      <c r="U257" s="407" t="s">
        <v>1367</v>
      </c>
      <c r="V257" s="407"/>
      <c r="W257" s="10">
        <v>285</v>
      </c>
      <c r="X257" s="11" t="s">
        <v>417</v>
      </c>
      <c r="Y257" s="8" t="s">
        <v>8</v>
      </c>
      <c r="Z257" s="407"/>
      <c r="AA257" s="407"/>
      <c r="AB257" s="407"/>
      <c r="AC257" s="407"/>
      <c r="AD257" s="407"/>
      <c r="AE257" s="407"/>
      <c r="AF257" s="407"/>
      <c r="AG257" s="407"/>
      <c r="AH257" s="407"/>
      <c r="AI257" s="407" t="s">
        <v>489</v>
      </c>
      <c r="AJ257" s="407"/>
      <c r="AK257" s="407"/>
      <c r="AL257" s="407"/>
      <c r="AM257" s="407"/>
    </row>
    <row r="258" spans="2:39" ht="36">
      <c r="B258" s="406" t="s">
        <v>484</v>
      </c>
      <c r="C258" s="406"/>
      <c r="D258" s="406"/>
      <c r="E258" s="406"/>
      <c r="F258" s="3" t="s">
        <v>1</v>
      </c>
      <c r="N258" s="3" t="s">
        <v>3</v>
      </c>
      <c r="O258" s="3" t="s">
        <v>494</v>
      </c>
      <c r="P258" s="5" t="s">
        <v>4</v>
      </c>
      <c r="Q258" s="3" t="s">
        <v>495</v>
      </c>
      <c r="R258" s="3" t="s">
        <v>6</v>
      </c>
      <c r="S258" s="3" t="s">
        <v>496</v>
      </c>
      <c r="T258" s="3"/>
      <c r="U258" s="406" t="s">
        <v>1330</v>
      </c>
      <c r="V258" s="406"/>
      <c r="W258" s="6">
        <v>150</v>
      </c>
      <c r="X258" s="7" t="s">
        <v>417</v>
      </c>
      <c r="Y258" s="3" t="s">
        <v>8</v>
      </c>
      <c r="Z258" s="406"/>
      <c r="AA258" s="406"/>
      <c r="AB258" s="406"/>
      <c r="AC258" s="406"/>
      <c r="AD258" s="406"/>
      <c r="AE258" s="406"/>
      <c r="AF258" s="406"/>
      <c r="AG258" s="406"/>
      <c r="AH258" s="406"/>
      <c r="AI258" s="406" t="s">
        <v>493</v>
      </c>
      <c r="AJ258" s="406"/>
      <c r="AK258" s="406"/>
      <c r="AL258" s="406"/>
      <c r="AM258" s="406"/>
    </row>
    <row r="259" spans="2:39" ht="36">
      <c r="B259" s="406" t="s">
        <v>484</v>
      </c>
      <c r="C259" s="406"/>
      <c r="D259" s="406"/>
      <c r="E259" s="406"/>
      <c r="F259" s="3" t="s">
        <v>1</v>
      </c>
      <c r="N259" s="3" t="s">
        <v>3</v>
      </c>
      <c r="O259" s="3" t="s">
        <v>494</v>
      </c>
      <c r="P259" s="5" t="s">
        <v>4</v>
      </c>
      <c r="Q259" s="3" t="s">
        <v>495</v>
      </c>
      <c r="R259" s="3" t="s">
        <v>6</v>
      </c>
      <c r="S259" s="3" t="s">
        <v>496</v>
      </c>
      <c r="T259" s="3"/>
      <c r="U259" s="406" t="s">
        <v>1329</v>
      </c>
      <c r="V259" s="406"/>
      <c r="W259" s="6">
        <v>150</v>
      </c>
      <c r="X259" s="7" t="s">
        <v>417</v>
      </c>
      <c r="Y259" s="3" t="s">
        <v>8</v>
      </c>
      <c r="Z259" s="406"/>
      <c r="AA259" s="406"/>
      <c r="AB259" s="406"/>
      <c r="AC259" s="406"/>
      <c r="AD259" s="406"/>
      <c r="AE259" s="406"/>
      <c r="AF259" s="406"/>
      <c r="AG259" s="406"/>
      <c r="AH259" s="406"/>
      <c r="AI259" s="406" t="s">
        <v>493</v>
      </c>
      <c r="AJ259" s="406"/>
      <c r="AK259" s="406"/>
      <c r="AL259" s="406"/>
      <c r="AM259" s="406"/>
    </row>
    <row r="260" spans="2:39" ht="22.5" customHeight="1">
      <c r="B260" s="406" t="s">
        <v>484</v>
      </c>
      <c r="C260" s="406"/>
      <c r="D260" s="406"/>
      <c r="E260" s="406"/>
      <c r="F260" s="3" t="s">
        <v>1</v>
      </c>
      <c r="N260" s="3" t="s">
        <v>3</v>
      </c>
      <c r="O260" s="3" t="s">
        <v>486</v>
      </c>
      <c r="P260" s="5" t="s">
        <v>4</v>
      </c>
      <c r="Q260" s="3" t="s">
        <v>497</v>
      </c>
      <c r="R260" s="3" t="s">
        <v>6</v>
      </c>
      <c r="S260" s="3" t="s">
        <v>498</v>
      </c>
      <c r="T260" s="3"/>
      <c r="U260" s="392" t="s">
        <v>1366</v>
      </c>
      <c r="V260" s="392"/>
      <c r="W260" s="6">
        <v>50</v>
      </c>
      <c r="X260" s="7" t="s">
        <v>395</v>
      </c>
      <c r="Y260" s="3" t="s">
        <v>8</v>
      </c>
      <c r="Z260" s="406"/>
      <c r="AA260" s="406"/>
      <c r="AB260" s="406"/>
      <c r="AC260" s="406"/>
      <c r="AD260" s="406"/>
      <c r="AE260" s="406"/>
      <c r="AF260" s="406"/>
      <c r="AG260" s="406"/>
      <c r="AH260" s="406"/>
      <c r="AI260" s="406" t="s">
        <v>485</v>
      </c>
      <c r="AJ260" s="406"/>
      <c r="AK260" s="406"/>
      <c r="AL260" s="406"/>
      <c r="AM260" s="406"/>
    </row>
    <row r="261" spans="2:39" ht="36">
      <c r="B261" s="406" t="s">
        <v>484</v>
      </c>
      <c r="C261" s="406"/>
      <c r="D261" s="406"/>
      <c r="E261" s="406"/>
      <c r="F261" s="3" t="s">
        <v>1</v>
      </c>
      <c r="N261" s="3" t="s">
        <v>3</v>
      </c>
      <c r="O261" s="3" t="s">
        <v>501</v>
      </c>
      <c r="P261" s="5" t="s">
        <v>4</v>
      </c>
      <c r="Q261" s="3" t="s">
        <v>502</v>
      </c>
      <c r="R261" s="3" t="s">
        <v>6</v>
      </c>
      <c r="S261" s="3" t="s">
        <v>503</v>
      </c>
      <c r="T261" s="3"/>
      <c r="U261" s="406" t="s">
        <v>1368</v>
      </c>
      <c r="V261" s="406"/>
      <c r="W261" s="6">
        <v>92.45</v>
      </c>
      <c r="X261" s="7" t="s">
        <v>499</v>
      </c>
      <c r="Y261" s="3" t="s">
        <v>8</v>
      </c>
      <c r="Z261" s="406"/>
      <c r="AA261" s="406"/>
      <c r="AB261" s="406"/>
      <c r="AC261" s="406"/>
      <c r="AD261" s="406"/>
      <c r="AE261" s="406"/>
      <c r="AF261" s="406"/>
      <c r="AG261" s="406"/>
      <c r="AH261" s="406"/>
      <c r="AI261" s="406" t="s">
        <v>500</v>
      </c>
      <c r="AJ261" s="406"/>
      <c r="AK261" s="406"/>
      <c r="AL261" s="406"/>
      <c r="AM261" s="406"/>
    </row>
    <row r="262" spans="2:39" ht="36">
      <c r="B262" s="406" t="s">
        <v>484</v>
      </c>
      <c r="C262" s="406"/>
      <c r="D262" s="406"/>
      <c r="E262" s="406"/>
      <c r="F262" s="3" t="s">
        <v>1</v>
      </c>
      <c r="N262" s="3" t="s">
        <v>3</v>
      </c>
      <c r="O262" s="3" t="s">
        <v>505</v>
      </c>
      <c r="P262" s="5" t="s">
        <v>4</v>
      </c>
      <c r="Q262" s="3" t="s">
        <v>506</v>
      </c>
      <c r="R262" s="3" t="s">
        <v>6</v>
      </c>
      <c r="S262" s="3" t="s">
        <v>507</v>
      </c>
      <c r="T262" s="3"/>
      <c r="U262" s="406" t="s">
        <v>1369</v>
      </c>
      <c r="V262" s="406"/>
      <c r="W262" s="6">
        <v>4480</v>
      </c>
      <c r="X262" s="7" t="s">
        <v>103</v>
      </c>
      <c r="Y262" s="3" t="s">
        <v>8</v>
      </c>
      <c r="Z262" s="406"/>
      <c r="AA262" s="406"/>
      <c r="AB262" s="406"/>
      <c r="AC262" s="406"/>
      <c r="AD262" s="406"/>
      <c r="AE262" s="406"/>
      <c r="AF262" s="406"/>
      <c r="AG262" s="406"/>
      <c r="AH262" s="406"/>
      <c r="AI262" s="406" t="s">
        <v>504</v>
      </c>
      <c r="AJ262" s="406"/>
      <c r="AK262" s="406"/>
      <c r="AL262" s="406"/>
      <c r="AM262" s="406"/>
    </row>
    <row r="263" spans="2:39" ht="36">
      <c r="B263" s="406" t="s">
        <v>484</v>
      </c>
      <c r="C263" s="406"/>
      <c r="D263" s="406"/>
      <c r="E263" s="406"/>
      <c r="F263" s="3" t="s">
        <v>1</v>
      </c>
      <c r="N263" s="3" t="s">
        <v>3</v>
      </c>
      <c r="O263" s="3" t="s">
        <v>509</v>
      </c>
      <c r="P263" s="5" t="s">
        <v>10</v>
      </c>
      <c r="Q263" s="3" t="s">
        <v>510</v>
      </c>
      <c r="R263" s="3" t="s">
        <v>6</v>
      </c>
      <c r="S263" s="3" t="s">
        <v>511</v>
      </c>
      <c r="T263" s="3"/>
      <c r="U263" s="406" t="s">
        <v>1370</v>
      </c>
      <c r="V263" s="406"/>
      <c r="W263" s="6">
        <v>760</v>
      </c>
      <c r="X263" s="7" t="s">
        <v>508</v>
      </c>
      <c r="Y263" s="3" t="s">
        <v>8</v>
      </c>
      <c r="Z263" s="406"/>
      <c r="AA263" s="406"/>
      <c r="AB263" s="406"/>
      <c r="AC263" s="406"/>
      <c r="AD263" s="406"/>
      <c r="AE263" s="406"/>
      <c r="AF263" s="406"/>
      <c r="AG263" s="406"/>
      <c r="AH263" s="406"/>
      <c r="AI263" s="406" t="s">
        <v>489</v>
      </c>
      <c r="AJ263" s="406"/>
      <c r="AK263" s="406"/>
      <c r="AL263" s="406"/>
      <c r="AM263" s="406"/>
    </row>
    <row r="264" spans="2:39" ht="22.5" customHeight="1">
      <c r="B264" s="406" t="s">
        <v>484</v>
      </c>
      <c r="C264" s="406"/>
      <c r="D264" s="406"/>
      <c r="E264" s="406"/>
      <c r="F264" s="3" t="s">
        <v>1</v>
      </c>
      <c r="N264" s="3" t="s">
        <v>3</v>
      </c>
      <c r="O264" s="3" t="s">
        <v>512</v>
      </c>
      <c r="P264" s="5" t="s">
        <v>10</v>
      </c>
      <c r="Q264" s="3" t="s">
        <v>513</v>
      </c>
      <c r="R264" s="3" t="s">
        <v>6</v>
      </c>
      <c r="S264" s="3" t="s">
        <v>514</v>
      </c>
      <c r="T264" s="3"/>
      <c r="U264" s="406" t="s">
        <v>1329</v>
      </c>
      <c r="V264" s="406"/>
      <c r="W264" s="6">
        <v>400</v>
      </c>
      <c r="X264" s="7" t="s">
        <v>508</v>
      </c>
      <c r="Y264" s="3" t="s">
        <v>8</v>
      </c>
      <c r="Z264" s="406"/>
      <c r="AA264" s="406"/>
      <c r="AB264" s="406"/>
      <c r="AC264" s="406"/>
      <c r="AD264" s="406"/>
      <c r="AE264" s="406"/>
      <c r="AF264" s="406"/>
      <c r="AG264" s="406"/>
      <c r="AH264" s="406"/>
      <c r="AI264" s="406" t="s">
        <v>493</v>
      </c>
      <c r="AJ264" s="406"/>
      <c r="AK264" s="406"/>
      <c r="AL264" s="406"/>
      <c r="AM264" s="406"/>
    </row>
    <row r="265" spans="2:39" ht="36">
      <c r="B265" s="406" t="s">
        <v>484</v>
      </c>
      <c r="C265" s="406"/>
      <c r="D265" s="406"/>
      <c r="E265" s="406"/>
      <c r="F265" s="3" t="s">
        <v>1</v>
      </c>
      <c r="N265" s="3" t="s">
        <v>3</v>
      </c>
      <c r="O265" s="3" t="s">
        <v>512</v>
      </c>
      <c r="P265" s="5" t="s">
        <v>10</v>
      </c>
      <c r="Q265" s="3" t="s">
        <v>513</v>
      </c>
      <c r="R265" s="3" t="s">
        <v>6</v>
      </c>
      <c r="S265" s="3" t="s">
        <v>514</v>
      </c>
      <c r="T265" s="3"/>
      <c r="U265" s="406" t="s">
        <v>1371</v>
      </c>
      <c r="V265" s="406"/>
      <c r="W265" s="6">
        <v>400</v>
      </c>
      <c r="X265" s="7" t="s">
        <v>508</v>
      </c>
      <c r="Y265" s="3" t="s">
        <v>8</v>
      </c>
      <c r="Z265" s="406"/>
      <c r="AA265" s="406"/>
      <c r="AB265" s="406"/>
      <c r="AC265" s="406"/>
      <c r="AD265" s="406"/>
      <c r="AE265" s="406"/>
      <c r="AF265" s="406"/>
      <c r="AG265" s="406"/>
      <c r="AH265" s="406"/>
      <c r="AI265" s="406" t="s">
        <v>493</v>
      </c>
      <c r="AJ265" s="406"/>
      <c r="AK265" s="406"/>
      <c r="AL265" s="406"/>
      <c r="AM265" s="406"/>
    </row>
    <row r="266" spans="2:39" ht="22.5" customHeight="1">
      <c r="B266" s="406" t="s">
        <v>484</v>
      </c>
      <c r="C266" s="406"/>
      <c r="D266" s="406"/>
      <c r="E266" s="406"/>
      <c r="F266" s="3" t="s">
        <v>1</v>
      </c>
      <c r="N266" s="3" t="s">
        <v>3</v>
      </c>
      <c r="O266" s="3" t="s">
        <v>486</v>
      </c>
      <c r="P266" s="5" t="s">
        <v>10</v>
      </c>
      <c r="Q266" s="3" t="s">
        <v>516</v>
      </c>
      <c r="R266" s="3" t="s">
        <v>6</v>
      </c>
      <c r="S266" s="3" t="s">
        <v>517</v>
      </c>
      <c r="T266" s="3"/>
      <c r="U266" s="392" t="s">
        <v>1366</v>
      </c>
      <c r="V266" s="392"/>
      <c r="W266" s="6">
        <v>50</v>
      </c>
      <c r="X266" s="7" t="s">
        <v>515</v>
      </c>
      <c r="Y266" s="3" t="s">
        <v>8</v>
      </c>
      <c r="Z266" s="406"/>
      <c r="AA266" s="406"/>
      <c r="AB266" s="406"/>
      <c r="AC266" s="406"/>
      <c r="AD266" s="406"/>
      <c r="AE266" s="406"/>
      <c r="AF266" s="406"/>
      <c r="AG266" s="406"/>
      <c r="AH266" s="406"/>
      <c r="AI266" s="406" t="s">
        <v>485</v>
      </c>
      <c r="AJ266" s="406"/>
      <c r="AK266" s="406"/>
      <c r="AL266" s="406"/>
      <c r="AM266" s="406"/>
    </row>
    <row r="267" spans="2:39" ht="36">
      <c r="B267" s="406" t="s">
        <v>484</v>
      </c>
      <c r="C267" s="406"/>
      <c r="D267" s="406"/>
      <c r="E267" s="406"/>
      <c r="F267" s="3" t="s">
        <v>1</v>
      </c>
      <c r="N267" s="3" t="s">
        <v>3</v>
      </c>
      <c r="O267" s="3" t="s">
        <v>519</v>
      </c>
      <c r="P267" s="5" t="s">
        <v>10</v>
      </c>
      <c r="Q267" s="3" t="s">
        <v>520</v>
      </c>
      <c r="R267" s="3" t="s">
        <v>6</v>
      </c>
      <c r="S267" s="3" t="s">
        <v>521</v>
      </c>
      <c r="T267" s="3"/>
      <c r="U267" s="406" t="s">
        <v>1333</v>
      </c>
      <c r="V267" s="406"/>
      <c r="W267" s="6">
        <v>72</v>
      </c>
      <c r="X267" s="7" t="s">
        <v>250</v>
      </c>
      <c r="Y267" s="3" t="s">
        <v>8</v>
      </c>
      <c r="Z267" s="406"/>
      <c r="AA267" s="406"/>
      <c r="AB267" s="406"/>
      <c r="AC267" s="406"/>
      <c r="AD267" s="406"/>
      <c r="AE267" s="406"/>
      <c r="AF267" s="406"/>
      <c r="AG267" s="406"/>
      <c r="AH267" s="406"/>
      <c r="AI267" s="406" t="s">
        <v>518</v>
      </c>
      <c r="AJ267" s="406"/>
      <c r="AK267" s="406"/>
      <c r="AL267" s="406"/>
      <c r="AM267" s="406"/>
    </row>
    <row r="268" spans="2:39" ht="22.5" customHeight="1">
      <c r="B268" s="406" t="s">
        <v>484</v>
      </c>
      <c r="C268" s="406"/>
      <c r="D268" s="406"/>
      <c r="E268" s="406"/>
      <c r="F268" s="3" t="s">
        <v>1</v>
      </c>
      <c r="N268" s="3" t="s">
        <v>3</v>
      </c>
      <c r="O268" s="3" t="s">
        <v>519</v>
      </c>
      <c r="P268" s="5" t="s">
        <v>10</v>
      </c>
      <c r="Q268" s="3" t="s">
        <v>522</v>
      </c>
      <c r="R268" s="3" t="s">
        <v>6</v>
      </c>
      <c r="S268" s="3" t="s">
        <v>523</v>
      </c>
      <c r="T268" s="3"/>
      <c r="U268" s="406" t="s">
        <v>1333</v>
      </c>
      <c r="V268" s="406"/>
      <c r="W268" s="6">
        <v>72</v>
      </c>
      <c r="X268" s="7" t="s">
        <v>250</v>
      </c>
      <c r="Y268" s="3" t="s">
        <v>8</v>
      </c>
      <c r="Z268" s="406"/>
      <c r="AA268" s="406"/>
      <c r="AB268" s="406"/>
      <c r="AC268" s="406"/>
      <c r="AD268" s="406"/>
      <c r="AE268" s="406"/>
      <c r="AF268" s="406"/>
      <c r="AG268" s="406"/>
      <c r="AH268" s="406"/>
      <c r="AI268" s="406" t="s">
        <v>518</v>
      </c>
      <c r="AJ268" s="406"/>
      <c r="AK268" s="406"/>
      <c r="AL268" s="406"/>
      <c r="AM268" s="406"/>
    </row>
    <row r="269" spans="2:39" ht="22.5" customHeight="1">
      <c r="B269" s="406" t="s">
        <v>484</v>
      </c>
      <c r="C269" s="406"/>
      <c r="D269" s="406"/>
      <c r="E269" s="406"/>
      <c r="F269" s="3" t="s">
        <v>1</v>
      </c>
      <c r="N269" s="3" t="s">
        <v>3</v>
      </c>
      <c r="O269" s="3" t="s">
        <v>519</v>
      </c>
      <c r="P269" s="5" t="s">
        <v>10</v>
      </c>
      <c r="Q269" s="3" t="s">
        <v>524</v>
      </c>
      <c r="R269" s="3" t="s">
        <v>6</v>
      </c>
      <c r="S269" s="3" t="s">
        <v>525</v>
      </c>
      <c r="T269" s="3"/>
      <c r="U269" s="406" t="s">
        <v>1333</v>
      </c>
      <c r="V269" s="406"/>
      <c r="W269" s="6">
        <v>144</v>
      </c>
      <c r="X269" s="7" t="s">
        <v>250</v>
      </c>
      <c r="Y269" s="3" t="s">
        <v>8</v>
      </c>
      <c r="Z269" s="406"/>
      <c r="AA269" s="406"/>
      <c r="AB269" s="406"/>
      <c r="AC269" s="406"/>
      <c r="AD269" s="406"/>
      <c r="AE269" s="406"/>
      <c r="AF269" s="406"/>
      <c r="AG269" s="406"/>
      <c r="AH269" s="406"/>
      <c r="AI269" s="406" t="s">
        <v>518</v>
      </c>
      <c r="AJ269" s="406"/>
      <c r="AK269" s="406"/>
      <c r="AL269" s="406"/>
      <c r="AM269" s="406"/>
    </row>
    <row r="270" spans="2:39" ht="22.5" customHeight="1">
      <c r="B270" s="406" t="s">
        <v>484</v>
      </c>
      <c r="C270" s="406"/>
      <c r="D270" s="406"/>
      <c r="E270" s="406"/>
      <c r="F270" s="3" t="s">
        <v>1</v>
      </c>
      <c r="N270" s="3" t="s">
        <v>3</v>
      </c>
      <c r="O270" s="3" t="s">
        <v>501</v>
      </c>
      <c r="P270" s="5" t="s">
        <v>10</v>
      </c>
      <c r="Q270" s="3" t="s">
        <v>526</v>
      </c>
      <c r="R270" s="3" t="s">
        <v>6</v>
      </c>
      <c r="S270" s="3" t="s">
        <v>527</v>
      </c>
      <c r="T270" s="3"/>
      <c r="U270" s="406" t="s">
        <v>1368</v>
      </c>
      <c r="V270" s="406"/>
      <c r="W270" s="6">
        <v>373.73</v>
      </c>
      <c r="X270" s="7" t="s">
        <v>250</v>
      </c>
      <c r="Y270" s="3" t="s">
        <v>8</v>
      </c>
      <c r="Z270" s="406"/>
      <c r="AA270" s="406"/>
      <c r="AB270" s="406"/>
      <c r="AC270" s="406"/>
      <c r="AD270" s="406"/>
      <c r="AE270" s="406"/>
      <c r="AF270" s="406"/>
      <c r="AG270" s="406"/>
      <c r="AH270" s="406"/>
      <c r="AI270" s="406" t="s">
        <v>500</v>
      </c>
      <c r="AJ270" s="406"/>
      <c r="AK270" s="406"/>
      <c r="AL270" s="406"/>
      <c r="AM270" s="406"/>
    </row>
    <row r="271" spans="2:39" ht="22.5" customHeight="1">
      <c r="B271" s="406" t="s">
        <v>484</v>
      </c>
      <c r="C271" s="406"/>
      <c r="D271" s="406"/>
      <c r="E271" s="406"/>
      <c r="F271" s="3" t="s">
        <v>1</v>
      </c>
      <c r="N271" s="3" t="s">
        <v>3</v>
      </c>
      <c r="O271" s="3" t="s">
        <v>486</v>
      </c>
      <c r="P271" s="5" t="s">
        <v>14</v>
      </c>
      <c r="Q271" s="3" t="s">
        <v>528</v>
      </c>
      <c r="R271" s="3" t="s">
        <v>6</v>
      </c>
      <c r="S271" s="3" t="s">
        <v>529</v>
      </c>
      <c r="T271" s="3"/>
      <c r="U271" s="392" t="s">
        <v>1366</v>
      </c>
      <c r="V271" s="392"/>
      <c r="W271" s="6">
        <v>50</v>
      </c>
      <c r="X271" s="7" t="s">
        <v>266</v>
      </c>
      <c r="Y271" s="3" t="s">
        <v>8</v>
      </c>
      <c r="Z271" s="406"/>
      <c r="AA271" s="406"/>
      <c r="AB271" s="406"/>
      <c r="AC271" s="406"/>
      <c r="AD271" s="406"/>
      <c r="AE271" s="406"/>
      <c r="AF271" s="406"/>
      <c r="AG271" s="406"/>
      <c r="AH271" s="406"/>
      <c r="AI271" s="406" t="s">
        <v>485</v>
      </c>
      <c r="AJ271" s="406"/>
      <c r="AK271" s="406"/>
      <c r="AL271" s="406"/>
      <c r="AM271" s="406"/>
    </row>
    <row r="272" spans="2:39" ht="36">
      <c r="B272" s="406" t="s">
        <v>484</v>
      </c>
      <c r="C272" s="406"/>
      <c r="D272" s="406"/>
      <c r="E272" s="406"/>
      <c r="F272" s="3" t="s">
        <v>1</v>
      </c>
      <c r="N272" s="3" t="s">
        <v>3</v>
      </c>
      <c r="O272" s="3" t="s">
        <v>531</v>
      </c>
      <c r="P272" s="5" t="s">
        <v>14</v>
      </c>
      <c r="Q272" s="3" t="s">
        <v>532</v>
      </c>
      <c r="R272" s="3" t="s">
        <v>6</v>
      </c>
      <c r="S272" s="3" t="s">
        <v>533</v>
      </c>
      <c r="T272" s="3"/>
      <c r="U272" s="406" t="s">
        <v>1330</v>
      </c>
      <c r="V272" s="406"/>
      <c r="W272" s="6">
        <v>300</v>
      </c>
      <c r="X272" s="7" t="s">
        <v>530</v>
      </c>
      <c r="Y272" s="3" t="s">
        <v>8</v>
      </c>
      <c r="Z272" s="406"/>
      <c r="AA272" s="406"/>
      <c r="AB272" s="406"/>
      <c r="AC272" s="406"/>
      <c r="AD272" s="406"/>
      <c r="AE272" s="406"/>
      <c r="AF272" s="406"/>
      <c r="AG272" s="406"/>
      <c r="AH272" s="406"/>
      <c r="AI272" s="406" t="s">
        <v>493</v>
      </c>
      <c r="AJ272" s="406"/>
      <c r="AK272" s="406"/>
      <c r="AL272" s="406"/>
      <c r="AM272" s="406"/>
    </row>
    <row r="273" spans="2:39" ht="22.5" customHeight="1">
      <c r="B273" s="406" t="s">
        <v>484</v>
      </c>
      <c r="C273" s="406"/>
      <c r="D273" s="406"/>
      <c r="E273" s="406"/>
      <c r="F273" s="3" t="s">
        <v>1</v>
      </c>
      <c r="N273" s="3" t="s">
        <v>3</v>
      </c>
      <c r="O273" s="3" t="s">
        <v>531</v>
      </c>
      <c r="P273" s="5" t="s">
        <v>14</v>
      </c>
      <c r="Q273" s="3" t="s">
        <v>532</v>
      </c>
      <c r="R273" s="3" t="s">
        <v>6</v>
      </c>
      <c r="S273" s="3" t="s">
        <v>533</v>
      </c>
      <c r="T273" s="3"/>
      <c r="U273" s="406" t="s">
        <v>1329</v>
      </c>
      <c r="V273" s="406"/>
      <c r="W273" s="26">
        <v>300</v>
      </c>
      <c r="X273" s="7" t="s">
        <v>530</v>
      </c>
      <c r="Y273" s="3" t="s">
        <v>8</v>
      </c>
      <c r="Z273" s="406"/>
      <c r="AA273" s="406"/>
      <c r="AB273" s="406"/>
      <c r="AC273" s="406"/>
      <c r="AD273" s="406"/>
      <c r="AE273" s="406"/>
      <c r="AF273" s="406"/>
      <c r="AG273" s="406"/>
      <c r="AH273" s="406"/>
      <c r="AI273" s="406" t="s">
        <v>493</v>
      </c>
      <c r="AJ273" s="406"/>
      <c r="AK273" s="406"/>
      <c r="AL273" s="406"/>
      <c r="AM273" s="406"/>
    </row>
    <row r="274" spans="2:39" ht="36">
      <c r="B274" s="406" t="s">
        <v>484</v>
      </c>
      <c r="C274" s="406"/>
      <c r="D274" s="406"/>
      <c r="E274" s="406"/>
      <c r="F274" s="3" t="s">
        <v>1</v>
      </c>
      <c r="N274" s="3" t="s">
        <v>3</v>
      </c>
      <c r="O274" s="3" t="s">
        <v>534</v>
      </c>
      <c r="P274" s="5" t="s">
        <v>14</v>
      </c>
      <c r="Q274" s="3" t="s">
        <v>535</v>
      </c>
      <c r="R274" s="3" t="s">
        <v>6</v>
      </c>
      <c r="S274" s="3" t="s">
        <v>536</v>
      </c>
      <c r="T274" s="24"/>
      <c r="U274" s="392" t="s">
        <v>1372</v>
      </c>
      <c r="V274" s="392"/>
      <c r="W274" s="28">
        <v>570</v>
      </c>
      <c r="X274" s="30" t="s">
        <v>530</v>
      </c>
      <c r="Y274" s="3" t="s">
        <v>8</v>
      </c>
      <c r="Z274" s="406"/>
      <c r="AA274" s="406"/>
      <c r="AB274" s="406"/>
      <c r="AC274" s="406"/>
      <c r="AD274" s="406"/>
      <c r="AE274" s="406"/>
      <c r="AF274" s="406"/>
      <c r="AG274" s="406"/>
      <c r="AH274" s="406"/>
      <c r="AI274" s="406" t="s">
        <v>489</v>
      </c>
      <c r="AJ274" s="406"/>
      <c r="AK274" s="406"/>
      <c r="AL274" s="406"/>
      <c r="AM274" s="406"/>
    </row>
    <row r="275" spans="2:39" ht="24" customHeight="1">
      <c r="B275" s="18"/>
      <c r="C275" s="18"/>
      <c r="D275" s="18"/>
      <c r="E275" s="18"/>
      <c r="F275" s="18"/>
      <c r="N275" s="18"/>
      <c r="O275" s="18"/>
      <c r="P275" s="25"/>
      <c r="Q275" s="18"/>
      <c r="R275" s="18"/>
      <c r="S275" s="18"/>
      <c r="T275" s="35"/>
      <c r="U275" s="402" t="s">
        <v>1273</v>
      </c>
      <c r="V275" s="402"/>
      <c r="W275" s="36">
        <f>SUM(W256:W274)</f>
        <v>8749.18</v>
      </c>
      <c r="X275" s="2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2.75">
      <c r="A276" s="31"/>
      <c r="B276" s="2"/>
      <c r="C276" s="2"/>
      <c r="D276" s="2"/>
      <c r="E276" s="2"/>
      <c r="F276" s="2"/>
      <c r="G276" s="31"/>
      <c r="H276" s="31"/>
      <c r="I276" s="31"/>
      <c r="J276" s="31"/>
      <c r="K276" s="31"/>
      <c r="L276" s="31"/>
      <c r="M276" s="31"/>
      <c r="N276" s="2"/>
      <c r="O276" s="2"/>
      <c r="P276" s="32"/>
      <c r="Q276" s="2"/>
      <c r="R276" s="2"/>
      <c r="S276" s="2"/>
      <c r="T276" s="2"/>
      <c r="U276" s="2"/>
      <c r="V276" s="2"/>
      <c r="W276" s="34"/>
      <c r="X276" s="2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2:39" ht="31.5">
      <c r="B277" s="403" t="s">
        <v>545</v>
      </c>
      <c r="C277" s="403"/>
      <c r="D277" s="40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403"/>
      <c r="S277" s="403"/>
      <c r="T277" s="403"/>
      <c r="U277" s="403"/>
      <c r="V277" s="403"/>
      <c r="W277" s="37" t="s">
        <v>1271</v>
      </c>
      <c r="X277" s="13" t="s">
        <v>1262</v>
      </c>
      <c r="Y277" s="12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5" t="s">
        <v>1263</v>
      </c>
      <c r="AJ277" s="405"/>
      <c r="AK277" s="405"/>
      <c r="AL277" s="405"/>
      <c r="AM277" s="405"/>
    </row>
    <row r="278" spans="2:39" ht="36">
      <c r="B278" s="407" t="s">
        <v>546</v>
      </c>
      <c r="C278" s="407"/>
      <c r="D278" s="407"/>
      <c r="E278" s="407"/>
      <c r="F278" s="8" t="s">
        <v>1</v>
      </c>
      <c r="N278" s="8" t="s">
        <v>3</v>
      </c>
      <c r="O278" s="8" t="s">
        <v>548</v>
      </c>
      <c r="P278" s="9" t="s">
        <v>4</v>
      </c>
      <c r="Q278" s="8" t="s">
        <v>549</v>
      </c>
      <c r="R278" s="8" t="s">
        <v>6</v>
      </c>
      <c r="S278" s="8" t="s">
        <v>550</v>
      </c>
      <c r="T278" s="8"/>
      <c r="U278" s="407" t="s">
        <v>1422</v>
      </c>
      <c r="V278" s="407"/>
      <c r="W278" s="10">
        <v>80.2</v>
      </c>
      <c r="X278" s="11" t="s">
        <v>42</v>
      </c>
      <c r="Y278" s="3" t="s">
        <v>8</v>
      </c>
      <c r="Z278" s="406"/>
      <c r="AA278" s="406"/>
      <c r="AB278" s="406"/>
      <c r="AC278" s="406"/>
      <c r="AD278" s="406"/>
      <c r="AE278" s="406"/>
      <c r="AF278" s="406"/>
      <c r="AG278" s="406"/>
      <c r="AH278" s="406"/>
      <c r="AI278" s="406" t="s">
        <v>547</v>
      </c>
      <c r="AJ278" s="406"/>
      <c r="AK278" s="406"/>
      <c r="AL278" s="406"/>
      <c r="AM278" s="406"/>
    </row>
    <row r="279" spans="2:39" ht="22.5" customHeight="1">
      <c r="B279" s="406" t="s">
        <v>546</v>
      </c>
      <c r="C279" s="406"/>
      <c r="D279" s="406"/>
      <c r="E279" s="406"/>
      <c r="F279" s="3" t="s">
        <v>1</v>
      </c>
      <c r="N279" s="3" t="s">
        <v>3</v>
      </c>
      <c r="O279" s="3" t="s">
        <v>552</v>
      </c>
      <c r="P279" s="5" t="s">
        <v>4</v>
      </c>
      <c r="Q279" s="3" t="s">
        <v>553</v>
      </c>
      <c r="R279" s="3" t="s">
        <v>6</v>
      </c>
      <c r="S279" s="3" t="s">
        <v>554</v>
      </c>
      <c r="T279" s="3"/>
      <c r="U279" s="407" t="s">
        <v>1423</v>
      </c>
      <c r="V279" s="407"/>
      <c r="W279" s="6">
        <v>22.5</v>
      </c>
      <c r="X279" s="7" t="s">
        <v>42</v>
      </c>
      <c r="Y279" s="3" t="s">
        <v>8</v>
      </c>
      <c r="Z279" s="406"/>
      <c r="AA279" s="406"/>
      <c r="AB279" s="406"/>
      <c r="AC279" s="406"/>
      <c r="AD279" s="406"/>
      <c r="AE279" s="406"/>
      <c r="AF279" s="406"/>
      <c r="AG279" s="406"/>
      <c r="AH279" s="406"/>
      <c r="AI279" s="406" t="s">
        <v>551</v>
      </c>
      <c r="AJ279" s="406"/>
      <c r="AK279" s="406"/>
      <c r="AL279" s="406"/>
      <c r="AM279" s="406"/>
    </row>
    <row r="280" spans="2:39" ht="22.5" customHeight="1">
      <c r="B280" s="406" t="s">
        <v>546</v>
      </c>
      <c r="C280" s="406"/>
      <c r="D280" s="406"/>
      <c r="E280" s="406"/>
      <c r="F280" s="3" t="s">
        <v>1</v>
      </c>
      <c r="N280" s="3" t="s">
        <v>3</v>
      </c>
      <c r="O280" s="3" t="s">
        <v>556</v>
      </c>
      <c r="P280" s="5" t="s">
        <v>4</v>
      </c>
      <c r="Q280" s="3" t="s">
        <v>557</v>
      </c>
      <c r="R280" s="3" t="s">
        <v>6</v>
      </c>
      <c r="S280" s="3" t="s">
        <v>558</v>
      </c>
      <c r="T280" s="3"/>
      <c r="U280" s="407" t="s">
        <v>1424</v>
      </c>
      <c r="V280" s="407"/>
      <c r="W280" s="6">
        <v>532.6</v>
      </c>
      <c r="X280" s="7" t="s">
        <v>395</v>
      </c>
      <c r="Y280" s="3" t="s">
        <v>8</v>
      </c>
      <c r="Z280" s="406"/>
      <c r="AA280" s="406"/>
      <c r="AB280" s="406"/>
      <c r="AC280" s="406"/>
      <c r="AD280" s="406"/>
      <c r="AE280" s="406"/>
      <c r="AF280" s="406"/>
      <c r="AG280" s="406"/>
      <c r="AH280" s="406"/>
      <c r="AI280" s="406" t="s">
        <v>555</v>
      </c>
      <c r="AJ280" s="406"/>
      <c r="AK280" s="406"/>
      <c r="AL280" s="406"/>
      <c r="AM280" s="406"/>
    </row>
    <row r="281" spans="2:39" ht="36">
      <c r="B281" s="406" t="s">
        <v>546</v>
      </c>
      <c r="C281" s="406"/>
      <c r="D281" s="406"/>
      <c r="E281" s="406"/>
      <c r="F281" s="3" t="s">
        <v>1</v>
      </c>
      <c r="N281" s="3" t="s">
        <v>3</v>
      </c>
      <c r="O281" s="3" t="s">
        <v>560</v>
      </c>
      <c r="P281" s="5" t="s">
        <v>4</v>
      </c>
      <c r="Q281" s="3" t="s">
        <v>561</v>
      </c>
      <c r="R281" s="3" t="s">
        <v>6</v>
      </c>
      <c r="S281" s="3" t="s">
        <v>562</v>
      </c>
      <c r="T281" s="3"/>
      <c r="U281" s="406" t="s">
        <v>1373</v>
      </c>
      <c r="V281" s="406"/>
      <c r="W281" s="6">
        <v>227.5</v>
      </c>
      <c r="X281" s="7" t="s">
        <v>539</v>
      </c>
      <c r="Y281" s="3" t="s">
        <v>8</v>
      </c>
      <c r="Z281" s="406"/>
      <c r="AA281" s="406"/>
      <c r="AB281" s="406"/>
      <c r="AC281" s="406"/>
      <c r="AD281" s="406"/>
      <c r="AE281" s="406"/>
      <c r="AF281" s="406"/>
      <c r="AG281" s="406"/>
      <c r="AH281" s="406"/>
      <c r="AI281" s="406" t="s">
        <v>559</v>
      </c>
      <c r="AJ281" s="406"/>
      <c r="AK281" s="406"/>
      <c r="AL281" s="406"/>
      <c r="AM281" s="406"/>
    </row>
    <row r="282" spans="2:39" ht="22.5" customHeight="1">
      <c r="B282" s="406" t="s">
        <v>546</v>
      </c>
      <c r="C282" s="406"/>
      <c r="D282" s="406"/>
      <c r="E282" s="406"/>
      <c r="F282" s="3" t="s">
        <v>1</v>
      </c>
      <c r="N282" s="3" t="s">
        <v>3</v>
      </c>
      <c r="O282" s="3" t="s">
        <v>563</v>
      </c>
      <c r="P282" s="5" t="s">
        <v>4</v>
      </c>
      <c r="Q282" s="3" t="s">
        <v>564</v>
      </c>
      <c r="R282" s="3" t="s">
        <v>6</v>
      </c>
      <c r="S282" s="3" t="s">
        <v>565</v>
      </c>
      <c r="T282" s="3"/>
      <c r="U282" s="407" t="s">
        <v>1425</v>
      </c>
      <c r="V282" s="407"/>
      <c r="W282" s="6">
        <v>59</v>
      </c>
      <c r="X282" s="7" t="s">
        <v>62</v>
      </c>
      <c r="Y282" s="3" t="s">
        <v>8</v>
      </c>
      <c r="Z282" s="406"/>
      <c r="AA282" s="406"/>
      <c r="AB282" s="406"/>
      <c r="AC282" s="406"/>
      <c r="AD282" s="406"/>
      <c r="AE282" s="406"/>
      <c r="AF282" s="406"/>
      <c r="AG282" s="406"/>
      <c r="AH282" s="406"/>
      <c r="AI282" s="406" t="s">
        <v>547</v>
      </c>
      <c r="AJ282" s="406"/>
      <c r="AK282" s="406"/>
      <c r="AL282" s="406"/>
      <c r="AM282" s="406"/>
    </row>
    <row r="283" spans="2:39" ht="22.5" customHeight="1">
      <c r="B283" s="406" t="s">
        <v>546</v>
      </c>
      <c r="C283" s="406"/>
      <c r="D283" s="406"/>
      <c r="E283" s="406"/>
      <c r="F283" s="3" t="s">
        <v>1</v>
      </c>
      <c r="N283" s="3" t="s">
        <v>3</v>
      </c>
      <c r="O283" s="3" t="s">
        <v>567</v>
      </c>
      <c r="P283" s="5" t="s">
        <v>4</v>
      </c>
      <c r="Q283" s="3" t="s">
        <v>568</v>
      </c>
      <c r="R283" s="3" t="s">
        <v>6</v>
      </c>
      <c r="S283" s="3" t="s">
        <v>569</v>
      </c>
      <c r="T283" s="3"/>
      <c r="U283" s="407" t="s">
        <v>1442</v>
      </c>
      <c r="V283" s="407"/>
      <c r="W283" s="6">
        <v>1254</v>
      </c>
      <c r="X283" s="7" t="s">
        <v>19</v>
      </c>
      <c r="Y283" s="3" t="s">
        <v>8</v>
      </c>
      <c r="Z283" s="406"/>
      <c r="AA283" s="406"/>
      <c r="AB283" s="406"/>
      <c r="AC283" s="406"/>
      <c r="AD283" s="406"/>
      <c r="AE283" s="406"/>
      <c r="AF283" s="406"/>
      <c r="AG283" s="406"/>
      <c r="AH283" s="406"/>
      <c r="AI283" s="406" t="s">
        <v>566</v>
      </c>
      <c r="AJ283" s="406"/>
      <c r="AK283" s="406"/>
      <c r="AL283" s="406"/>
      <c r="AM283" s="406"/>
    </row>
    <row r="284" spans="2:39" ht="22.5" customHeight="1">
      <c r="B284" s="406" t="s">
        <v>546</v>
      </c>
      <c r="C284" s="406"/>
      <c r="D284" s="406"/>
      <c r="E284" s="406"/>
      <c r="F284" s="3" t="s">
        <v>1</v>
      </c>
      <c r="N284" s="3" t="s">
        <v>3</v>
      </c>
      <c r="O284" s="3" t="s">
        <v>571</v>
      </c>
      <c r="P284" s="5" t="s">
        <v>4</v>
      </c>
      <c r="Q284" s="3" t="s">
        <v>572</v>
      </c>
      <c r="R284" s="3" t="s">
        <v>6</v>
      </c>
      <c r="S284" s="3" t="s">
        <v>573</v>
      </c>
      <c r="T284" s="3"/>
      <c r="U284" s="407" t="s">
        <v>1426</v>
      </c>
      <c r="V284" s="407"/>
      <c r="W284" s="6">
        <v>127.1</v>
      </c>
      <c r="X284" s="7" t="s">
        <v>2</v>
      </c>
      <c r="Y284" s="3" t="s">
        <v>8</v>
      </c>
      <c r="Z284" s="406"/>
      <c r="AA284" s="406"/>
      <c r="AB284" s="406"/>
      <c r="AC284" s="406"/>
      <c r="AD284" s="406"/>
      <c r="AE284" s="406"/>
      <c r="AF284" s="406"/>
      <c r="AG284" s="406"/>
      <c r="AH284" s="406"/>
      <c r="AI284" s="406" t="s">
        <v>570</v>
      </c>
      <c r="AJ284" s="406"/>
      <c r="AK284" s="406"/>
      <c r="AL284" s="406"/>
      <c r="AM284" s="406"/>
    </row>
    <row r="285" spans="2:39" ht="22.5" customHeight="1">
      <c r="B285" s="406" t="s">
        <v>546</v>
      </c>
      <c r="C285" s="406"/>
      <c r="D285" s="406"/>
      <c r="E285" s="406"/>
      <c r="F285" s="3" t="s">
        <v>1</v>
      </c>
      <c r="N285" s="3" t="s">
        <v>3</v>
      </c>
      <c r="O285" s="3" t="s">
        <v>574</v>
      </c>
      <c r="P285" s="5" t="s">
        <v>10</v>
      </c>
      <c r="Q285" s="3" t="s">
        <v>575</v>
      </c>
      <c r="R285" s="3" t="s">
        <v>6</v>
      </c>
      <c r="S285" s="3" t="s">
        <v>576</v>
      </c>
      <c r="T285" s="3"/>
      <c r="U285" s="407" t="s">
        <v>1426</v>
      </c>
      <c r="V285" s="407"/>
      <c r="W285" s="6">
        <v>52</v>
      </c>
      <c r="X285" s="7" t="s">
        <v>541</v>
      </c>
      <c r="Y285" s="3" t="s">
        <v>8</v>
      </c>
      <c r="Z285" s="406"/>
      <c r="AA285" s="406"/>
      <c r="AB285" s="406"/>
      <c r="AC285" s="406"/>
      <c r="AD285" s="406"/>
      <c r="AE285" s="406"/>
      <c r="AF285" s="406"/>
      <c r="AG285" s="406"/>
      <c r="AH285" s="406"/>
      <c r="AI285" s="406" t="s">
        <v>547</v>
      </c>
      <c r="AJ285" s="406"/>
      <c r="AK285" s="406"/>
      <c r="AL285" s="406"/>
      <c r="AM285" s="406"/>
    </row>
    <row r="286" spans="2:39" ht="22.5" customHeight="1">
      <c r="B286" s="406" t="s">
        <v>546</v>
      </c>
      <c r="C286" s="406"/>
      <c r="D286" s="406"/>
      <c r="E286" s="406"/>
      <c r="F286" s="3" t="s">
        <v>1</v>
      </c>
      <c r="N286" s="3" t="s">
        <v>3</v>
      </c>
      <c r="O286" s="3" t="s">
        <v>577</v>
      </c>
      <c r="P286" s="5" t="s">
        <v>10</v>
      </c>
      <c r="Q286" s="3" t="s">
        <v>578</v>
      </c>
      <c r="R286" s="3" t="s">
        <v>6</v>
      </c>
      <c r="S286" s="3" t="s">
        <v>579</v>
      </c>
      <c r="T286" s="3"/>
      <c r="U286" s="407" t="s">
        <v>1424</v>
      </c>
      <c r="V286" s="407"/>
      <c r="W286" s="6">
        <v>56.6</v>
      </c>
      <c r="X286" s="7" t="s">
        <v>541</v>
      </c>
      <c r="Y286" s="3" t="s">
        <v>8</v>
      </c>
      <c r="Z286" s="406"/>
      <c r="AA286" s="406"/>
      <c r="AB286" s="406"/>
      <c r="AC286" s="406"/>
      <c r="AD286" s="406"/>
      <c r="AE286" s="406"/>
      <c r="AF286" s="406"/>
      <c r="AG286" s="406"/>
      <c r="AH286" s="406"/>
      <c r="AI286" s="406" t="s">
        <v>547</v>
      </c>
      <c r="AJ286" s="406"/>
      <c r="AK286" s="406"/>
      <c r="AL286" s="406"/>
      <c r="AM286" s="406"/>
    </row>
    <row r="287" spans="2:39" ht="22.5" customHeight="1">
      <c r="B287" s="406" t="s">
        <v>546</v>
      </c>
      <c r="C287" s="406"/>
      <c r="D287" s="406"/>
      <c r="E287" s="406"/>
      <c r="F287" s="3" t="s">
        <v>1</v>
      </c>
      <c r="N287" s="3" t="s">
        <v>3</v>
      </c>
      <c r="O287" s="3" t="s">
        <v>581</v>
      </c>
      <c r="P287" s="5" t="s">
        <v>10</v>
      </c>
      <c r="Q287" s="3" t="s">
        <v>582</v>
      </c>
      <c r="R287" s="3" t="s">
        <v>6</v>
      </c>
      <c r="S287" s="3" t="s">
        <v>583</v>
      </c>
      <c r="T287" s="3"/>
      <c r="U287" s="407" t="s">
        <v>1427</v>
      </c>
      <c r="V287" s="407"/>
      <c r="W287" s="6">
        <v>286</v>
      </c>
      <c r="X287" s="7" t="s">
        <v>541</v>
      </c>
      <c r="Y287" s="3" t="s">
        <v>8</v>
      </c>
      <c r="Z287" s="406"/>
      <c r="AA287" s="406"/>
      <c r="AB287" s="406"/>
      <c r="AC287" s="406"/>
      <c r="AD287" s="406"/>
      <c r="AE287" s="406"/>
      <c r="AF287" s="406"/>
      <c r="AG287" s="406"/>
      <c r="AH287" s="406"/>
      <c r="AI287" s="406" t="s">
        <v>580</v>
      </c>
      <c r="AJ287" s="406"/>
      <c r="AK287" s="406"/>
      <c r="AL287" s="406"/>
      <c r="AM287" s="406"/>
    </row>
    <row r="288" spans="2:39" ht="22.5" customHeight="1">
      <c r="B288" s="406" t="s">
        <v>546</v>
      </c>
      <c r="C288" s="406"/>
      <c r="D288" s="406"/>
      <c r="E288" s="406"/>
      <c r="F288" s="3" t="s">
        <v>1</v>
      </c>
      <c r="N288" s="3" t="s">
        <v>3</v>
      </c>
      <c r="O288" s="3" t="s">
        <v>585</v>
      </c>
      <c r="P288" s="5" t="s">
        <v>10</v>
      </c>
      <c r="Q288" s="3" t="s">
        <v>586</v>
      </c>
      <c r="R288" s="3" t="s">
        <v>6</v>
      </c>
      <c r="S288" s="3" t="s">
        <v>587</v>
      </c>
      <c r="T288" s="3"/>
      <c r="U288" s="407" t="s">
        <v>1441</v>
      </c>
      <c r="V288" s="407"/>
      <c r="W288" s="6">
        <v>245</v>
      </c>
      <c r="X288" s="7" t="s">
        <v>143</v>
      </c>
      <c r="Y288" s="3" t="s">
        <v>8</v>
      </c>
      <c r="Z288" s="406"/>
      <c r="AA288" s="406"/>
      <c r="AB288" s="406"/>
      <c r="AC288" s="406"/>
      <c r="AD288" s="406"/>
      <c r="AE288" s="406"/>
      <c r="AF288" s="406"/>
      <c r="AG288" s="406"/>
      <c r="AH288" s="406"/>
      <c r="AI288" s="406" t="s">
        <v>584</v>
      </c>
      <c r="AJ288" s="406"/>
      <c r="AK288" s="406"/>
      <c r="AL288" s="406"/>
      <c r="AM288" s="406"/>
    </row>
    <row r="289" spans="2:39" ht="22.5" customHeight="1">
      <c r="B289" s="406" t="s">
        <v>546</v>
      </c>
      <c r="C289" s="406"/>
      <c r="D289" s="406"/>
      <c r="E289" s="406"/>
      <c r="F289" s="3" t="s">
        <v>1</v>
      </c>
      <c r="N289" s="3" t="s">
        <v>3</v>
      </c>
      <c r="O289" s="3" t="s">
        <v>588</v>
      </c>
      <c r="P289" s="5" t="s">
        <v>10</v>
      </c>
      <c r="Q289" s="3" t="s">
        <v>589</v>
      </c>
      <c r="R289" s="3" t="s">
        <v>6</v>
      </c>
      <c r="S289" s="3" t="s">
        <v>590</v>
      </c>
      <c r="T289" s="3"/>
      <c r="U289" s="407" t="s">
        <v>1427</v>
      </c>
      <c r="V289" s="407"/>
      <c r="W289" s="6">
        <v>475.7</v>
      </c>
      <c r="X289" s="7" t="s">
        <v>28</v>
      </c>
      <c r="Y289" s="3" t="s">
        <v>8</v>
      </c>
      <c r="Z289" s="406"/>
      <c r="AA289" s="406"/>
      <c r="AB289" s="406"/>
      <c r="AC289" s="406"/>
      <c r="AD289" s="406"/>
      <c r="AE289" s="406"/>
      <c r="AF289" s="406"/>
      <c r="AG289" s="406"/>
      <c r="AH289" s="406"/>
      <c r="AI289" s="406" t="s">
        <v>555</v>
      </c>
      <c r="AJ289" s="406"/>
      <c r="AK289" s="406"/>
      <c r="AL289" s="406"/>
      <c r="AM289" s="406"/>
    </row>
    <row r="290" spans="2:39" ht="22.5" customHeight="1">
      <c r="B290" s="406" t="s">
        <v>546</v>
      </c>
      <c r="C290" s="406"/>
      <c r="D290" s="406"/>
      <c r="E290" s="406"/>
      <c r="F290" s="3" t="s">
        <v>1</v>
      </c>
      <c r="N290" s="3" t="s">
        <v>3</v>
      </c>
      <c r="O290" s="3" t="s">
        <v>592</v>
      </c>
      <c r="P290" s="5" t="s">
        <v>10</v>
      </c>
      <c r="Q290" s="3" t="s">
        <v>593</v>
      </c>
      <c r="R290" s="3" t="s">
        <v>6</v>
      </c>
      <c r="S290" s="3" t="s">
        <v>594</v>
      </c>
      <c r="T290" s="3"/>
      <c r="U290" s="407" t="s">
        <v>1438</v>
      </c>
      <c r="V290" s="407"/>
      <c r="W290" s="6">
        <v>1406.1</v>
      </c>
      <c r="X290" s="7" t="s">
        <v>216</v>
      </c>
      <c r="Y290" s="3" t="s">
        <v>8</v>
      </c>
      <c r="Z290" s="406"/>
      <c r="AA290" s="406"/>
      <c r="AB290" s="406"/>
      <c r="AC290" s="406"/>
      <c r="AD290" s="406"/>
      <c r="AE290" s="406"/>
      <c r="AF290" s="406"/>
      <c r="AG290" s="406"/>
      <c r="AH290" s="406"/>
      <c r="AI290" s="406" t="s">
        <v>591</v>
      </c>
      <c r="AJ290" s="406"/>
      <c r="AK290" s="406"/>
      <c r="AL290" s="406"/>
      <c r="AM290" s="406"/>
    </row>
    <row r="291" spans="2:39" ht="22.5" customHeight="1">
      <c r="B291" s="406" t="s">
        <v>546</v>
      </c>
      <c r="C291" s="406"/>
      <c r="D291" s="406"/>
      <c r="E291" s="406"/>
      <c r="F291" s="3" t="s">
        <v>1</v>
      </c>
      <c r="N291" s="3" t="s">
        <v>3</v>
      </c>
      <c r="O291" s="3" t="s">
        <v>595</v>
      </c>
      <c r="P291" s="5" t="s">
        <v>14</v>
      </c>
      <c r="Q291" s="3" t="s">
        <v>596</v>
      </c>
      <c r="R291" s="3" t="s">
        <v>6</v>
      </c>
      <c r="S291" s="3" t="s">
        <v>597</v>
      </c>
      <c r="T291" s="3"/>
      <c r="U291" s="407" t="s">
        <v>1427</v>
      </c>
      <c r="V291" s="407"/>
      <c r="W291" s="6">
        <v>93.7</v>
      </c>
      <c r="X291" s="7" t="s">
        <v>530</v>
      </c>
      <c r="Y291" s="3" t="s">
        <v>8</v>
      </c>
      <c r="Z291" s="406"/>
      <c r="AA291" s="406"/>
      <c r="AB291" s="406"/>
      <c r="AC291" s="406"/>
      <c r="AD291" s="406"/>
      <c r="AE291" s="406"/>
      <c r="AF291" s="406"/>
      <c r="AG291" s="406"/>
      <c r="AH291" s="406"/>
      <c r="AI291" s="406" t="s">
        <v>547</v>
      </c>
      <c r="AJ291" s="406"/>
      <c r="AK291" s="406"/>
      <c r="AL291" s="406"/>
      <c r="AM291" s="406"/>
    </row>
    <row r="292" spans="2:39" ht="22.5" customHeight="1">
      <c r="B292" s="406" t="s">
        <v>546</v>
      </c>
      <c r="C292" s="406"/>
      <c r="D292" s="406"/>
      <c r="E292" s="406"/>
      <c r="F292" s="3" t="s">
        <v>1</v>
      </c>
      <c r="N292" s="3" t="s">
        <v>3</v>
      </c>
      <c r="O292" s="3" t="s">
        <v>598</v>
      </c>
      <c r="P292" s="5" t="s">
        <v>14</v>
      </c>
      <c r="Q292" s="3" t="s">
        <v>599</v>
      </c>
      <c r="R292" s="3" t="s">
        <v>6</v>
      </c>
      <c r="S292" s="3" t="s">
        <v>600</v>
      </c>
      <c r="T292" s="3"/>
      <c r="U292" s="407" t="s">
        <v>1425</v>
      </c>
      <c r="V292" s="407"/>
      <c r="W292" s="6">
        <v>34</v>
      </c>
      <c r="X292" s="7" t="s">
        <v>296</v>
      </c>
      <c r="Y292" s="3" t="s">
        <v>8</v>
      </c>
      <c r="Z292" s="406"/>
      <c r="AA292" s="406"/>
      <c r="AB292" s="406"/>
      <c r="AC292" s="406"/>
      <c r="AD292" s="406"/>
      <c r="AE292" s="406"/>
      <c r="AF292" s="406"/>
      <c r="AG292" s="406"/>
      <c r="AH292" s="406"/>
      <c r="AI292" s="406" t="s">
        <v>547</v>
      </c>
      <c r="AJ292" s="406"/>
      <c r="AK292" s="406"/>
      <c r="AL292" s="406"/>
      <c r="AM292" s="406"/>
    </row>
    <row r="293" spans="2:39" ht="22.5" customHeight="1">
      <c r="B293" s="406" t="s">
        <v>546</v>
      </c>
      <c r="C293" s="406"/>
      <c r="D293" s="406"/>
      <c r="E293" s="406"/>
      <c r="F293" s="3" t="s">
        <v>1</v>
      </c>
      <c r="N293" s="3" t="s">
        <v>3</v>
      </c>
      <c r="O293" s="3" t="s">
        <v>601</v>
      </c>
      <c r="P293" s="5" t="s">
        <v>14</v>
      </c>
      <c r="Q293" s="3" t="s">
        <v>602</v>
      </c>
      <c r="R293" s="3" t="s">
        <v>6</v>
      </c>
      <c r="S293" s="3" t="s">
        <v>603</v>
      </c>
      <c r="T293" s="3"/>
      <c r="U293" s="407" t="s">
        <v>1424</v>
      </c>
      <c r="V293" s="407"/>
      <c r="W293" s="6">
        <v>14.8</v>
      </c>
      <c r="X293" s="7" t="s">
        <v>296</v>
      </c>
      <c r="Y293" s="3" t="s">
        <v>8</v>
      </c>
      <c r="Z293" s="406"/>
      <c r="AA293" s="406"/>
      <c r="AB293" s="406"/>
      <c r="AC293" s="406"/>
      <c r="AD293" s="406"/>
      <c r="AE293" s="406"/>
      <c r="AF293" s="406"/>
      <c r="AG293" s="406"/>
      <c r="AH293" s="406"/>
      <c r="AI293" s="406" t="s">
        <v>547</v>
      </c>
      <c r="AJ293" s="406"/>
      <c r="AK293" s="406"/>
      <c r="AL293" s="406"/>
      <c r="AM293" s="406"/>
    </row>
    <row r="294" spans="2:39" ht="22.5" customHeight="1">
      <c r="B294" s="406" t="s">
        <v>546</v>
      </c>
      <c r="C294" s="406"/>
      <c r="D294" s="406"/>
      <c r="E294" s="406"/>
      <c r="F294" s="3" t="s">
        <v>1</v>
      </c>
      <c r="N294" s="3" t="s">
        <v>3</v>
      </c>
      <c r="O294" s="3" t="s">
        <v>604</v>
      </c>
      <c r="P294" s="5" t="s">
        <v>14</v>
      </c>
      <c r="Q294" s="3" t="s">
        <v>605</v>
      </c>
      <c r="R294" s="3" t="s">
        <v>6</v>
      </c>
      <c r="S294" s="3" t="s">
        <v>606</v>
      </c>
      <c r="T294" s="3"/>
      <c r="U294" s="407" t="s">
        <v>1424</v>
      </c>
      <c r="V294" s="407"/>
      <c r="W294" s="6">
        <v>22.2</v>
      </c>
      <c r="X294" s="7" t="s">
        <v>296</v>
      </c>
      <c r="Y294" s="3" t="s">
        <v>8</v>
      </c>
      <c r="Z294" s="406"/>
      <c r="AA294" s="406"/>
      <c r="AB294" s="406"/>
      <c r="AC294" s="406"/>
      <c r="AD294" s="406"/>
      <c r="AE294" s="406"/>
      <c r="AF294" s="406"/>
      <c r="AG294" s="406"/>
      <c r="AH294" s="406"/>
      <c r="AI294" s="406" t="s">
        <v>547</v>
      </c>
      <c r="AJ294" s="406"/>
      <c r="AK294" s="406"/>
      <c r="AL294" s="406"/>
      <c r="AM294" s="406"/>
    </row>
    <row r="295" spans="2:39" ht="22.5" customHeight="1">
      <c r="B295" s="406" t="s">
        <v>546</v>
      </c>
      <c r="C295" s="406"/>
      <c r="D295" s="406"/>
      <c r="E295" s="406"/>
      <c r="F295" s="3" t="s">
        <v>1</v>
      </c>
      <c r="N295" s="3" t="s">
        <v>3</v>
      </c>
      <c r="O295" s="3" t="s">
        <v>607</v>
      </c>
      <c r="P295" s="5" t="s">
        <v>14</v>
      </c>
      <c r="Q295" s="3" t="s">
        <v>608</v>
      </c>
      <c r="R295" s="3" t="s">
        <v>6</v>
      </c>
      <c r="S295" s="3" t="s">
        <v>609</v>
      </c>
      <c r="T295" s="3"/>
      <c r="U295" s="407" t="s">
        <v>1424</v>
      </c>
      <c r="V295" s="407"/>
      <c r="W295" s="6">
        <v>23</v>
      </c>
      <c r="X295" s="7" t="s">
        <v>296</v>
      </c>
      <c r="Y295" s="3" t="s">
        <v>8</v>
      </c>
      <c r="Z295" s="406"/>
      <c r="AA295" s="406"/>
      <c r="AB295" s="406"/>
      <c r="AC295" s="406"/>
      <c r="AD295" s="406"/>
      <c r="AE295" s="406"/>
      <c r="AF295" s="406"/>
      <c r="AG295" s="406"/>
      <c r="AH295" s="406"/>
      <c r="AI295" s="406" t="s">
        <v>547</v>
      </c>
      <c r="AJ295" s="406"/>
      <c r="AK295" s="406"/>
      <c r="AL295" s="406"/>
      <c r="AM295" s="406"/>
    </row>
    <row r="296" spans="2:39" ht="22.5" customHeight="1">
      <c r="B296" s="406" t="s">
        <v>546</v>
      </c>
      <c r="C296" s="406"/>
      <c r="D296" s="406"/>
      <c r="E296" s="406"/>
      <c r="F296" s="3" t="s">
        <v>1</v>
      </c>
      <c r="N296" s="3" t="s">
        <v>3</v>
      </c>
      <c r="O296" s="3" t="s">
        <v>610</v>
      </c>
      <c r="P296" s="5" t="s">
        <v>14</v>
      </c>
      <c r="Q296" s="3" t="s">
        <v>611</v>
      </c>
      <c r="R296" s="3" t="s">
        <v>6</v>
      </c>
      <c r="S296" s="3" t="s">
        <v>612</v>
      </c>
      <c r="T296" s="3"/>
      <c r="U296" s="407" t="s">
        <v>1424</v>
      </c>
      <c r="V296" s="407"/>
      <c r="W296" s="6">
        <v>34.6</v>
      </c>
      <c r="X296" s="7" t="s">
        <v>296</v>
      </c>
      <c r="Y296" s="3" t="s">
        <v>8</v>
      </c>
      <c r="Z296" s="406"/>
      <c r="AA296" s="406"/>
      <c r="AB296" s="406"/>
      <c r="AC296" s="406"/>
      <c r="AD296" s="406"/>
      <c r="AE296" s="406"/>
      <c r="AF296" s="406"/>
      <c r="AG296" s="406"/>
      <c r="AH296" s="406"/>
      <c r="AI296" s="406" t="s">
        <v>547</v>
      </c>
      <c r="AJ296" s="406"/>
      <c r="AK296" s="406"/>
      <c r="AL296" s="406"/>
      <c r="AM296" s="406"/>
    </row>
    <row r="297" spans="2:39" ht="22.5" customHeight="1">
      <c r="B297" s="406" t="s">
        <v>546</v>
      </c>
      <c r="C297" s="406"/>
      <c r="D297" s="406"/>
      <c r="E297" s="406"/>
      <c r="F297" s="3" t="s">
        <v>1</v>
      </c>
      <c r="N297" s="3" t="s">
        <v>3</v>
      </c>
      <c r="O297" s="3" t="s">
        <v>613</v>
      </c>
      <c r="P297" s="5" t="s">
        <v>14</v>
      </c>
      <c r="Q297" s="3" t="s">
        <v>614</v>
      </c>
      <c r="R297" s="3" t="s">
        <v>6</v>
      </c>
      <c r="S297" s="3" t="s">
        <v>615</v>
      </c>
      <c r="T297" s="3"/>
      <c r="U297" s="407" t="s">
        <v>1422</v>
      </c>
      <c r="V297" s="407"/>
      <c r="W297" s="6">
        <v>347.1</v>
      </c>
      <c r="X297" s="7" t="s">
        <v>296</v>
      </c>
      <c r="Y297" s="3" t="s">
        <v>8</v>
      </c>
      <c r="Z297" s="406"/>
      <c r="AA297" s="406"/>
      <c r="AB297" s="406"/>
      <c r="AC297" s="406"/>
      <c r="AD297" s="406"/>
      <c r="AE297" s="406"/>
      <c r="AF297" s="406"/>
      <c r="AG297" s="406"/>
      <c r="AH297" s="406"/>
      <c r="AI297" s="406" t="s">
        <v>547</v>
      </c>
      <c r="AJ297" s="406"/>
      <c r="AK297" s="406"/>
      <c r="AL297" s="406"/>
      <c r="AM297" s="406"/>
    </row>
    <row r="298" spans="2:39" ht="22.5" customHeight="1">
      <c r="B298" s="406" t="s">
        <v>546</v>
      </c>
      <c r="C298" s="406"/>
      <c r="D298" s="406"/>
      <c r="E298" s="406"/>
      <c r="F298" s="3" t="s">
        <v>1</v>
      </c>
      <c r="N298" s="3" t="s">
        <v>3</v>
      </c>
      <c r="O298" s="3" t="s">
        <v>617</v>
      </c>
      <c r="P298" s="5" t="s">
        <v>14</v>
      </c>
      <c r="Q298" s="3" t="s">
        <v>618</v>
      </c>
      <c r="R298" s="3" t="s">
        <v>6</v>
      </c>
      <c r="S298" s="3" t="s">
        <v>619</v>
      </c>
      <c r="T298" s="3"/>
      <c r="U298" s="407" t="s">
        <v>1440</v>
      </c>
      <c r="V298" s="407"/>
      <c r="W298" s="6">
        <v>600</v>
      </c>
      <c r="X298" s="7" t="s">
        <v>296</v>
      </c>
      <c r="Y298" s="3" t="s">
        <v>8</v>
      </c>
      <c r="Z298" s="406"/>
      <c r="AA298" s="406"/>
      <c r="AB298" s="406"/>
      <c r="AC298" s="406"/>
      <c r="AD298" s="406"/>
      <c r="AE298" s="406"/>
      <c r="AF298" s="406"/>
      <c r="AG298" s="406"/>
      <c r="AH298" s="406"/>
      <c r="AI298" s="406" t="s">
        <v>616</v>
      </c>
      <c r="AJ298" s="406"/>
      <c r="AK298" s="406"/>
      <c r="AL298" s="406"/>
      <c r="AM298" s="406"/>
    </row>
    <row r="299" spans="2:39" ht="22.5" customHeight="1">
      <c r="B299" s="406" t="s">
        <v>546</v>
      </c>
      <c r="C299" s="406"/>
      <c r="D299" s="406"/>
      <c r="E299" s="406"/>
      <c r="F299" s="3" t="s">
        <v>1</v>
      </c>
      <c r="N299" s="3" t="s">
        <v>3</v>
      </c>
      <c r="O299" s="3" t="s">
        <v>621</v>
      </c>
      <c r="P299" s="5" t="s">
        <v>14</v>
      </c>
      <c r="Q299" s="3" t="s">
        <v>622</v>
      </c>
      <c r="R299" s="3" t="s">
        <v>6</v>
      </c>
      <c r="S299" s="3" t="s">
        <v>623</v>
      </c>
      <c r="T299" s="3"/>
      <c r="U299" s="407" t="s">
        <v>1439</v>
      </c>
      <c r="V299" s="407"/>
      <c r="W299" s="6">
        <v>795.5</v>
      </c>
      <c r="X299" s="7" t="s">
        <v>296</v>
      </c>
      <c r="Y299" s="3" t="s">
        <v>8</v>
      </c>
      <c r="Z299" s="406"/>
      <c r="AA299" s="406"/>
      <c r="AB299" s="406"/>
      <c r="AC299" s="406"/>
      <c r="AD299" s="406"/>
      <c r="AE299" s="406"/>
      <c r="AF299" s="406"/>
      <c r="AG299" s="406"/>
      <c r="AH299" s="406"/>
      <c r="AI299" s="406" t="s">
        <v>620</v>
      </c>
      <c r="AJ299" s="406"/>
      <c r="AK299" s="406"/>
      <c r="AL299" s="406"/>
      <c r="AM299" s="406"/>
    </row>
    <row r="300" spans="2:39" ht="22.5" customHeight="1">
      <c r="B300" s="406" t="s">
        <v>546</v>
      </c>
      <c r="C300" s="406"/>
      <c r="D300" s="406"/>
      <c r="E300" s="406"/>
      <c r="F300" s="3" t="s">
        <v>1</v>
      </c>
      <c r="N300" s="3" t="s">
        <v>3</v>
      </c>
      <c r="O300" s="3" t="s">
        <v>625</v>
      </c>
      <c r="P300" s="5" t="s">
        <v>14</v>
      </c>
      <c r="Q300" s="3" t="s">
        <v>626</v>
      </c>
      <c r="R300" s="3" t="s">
        <v>6</v>
      </c>
      <c r="S300" s="3" t="s">
        <v>538</v>
      </c>
      <c r="T300" s="3"/>
      <c r="U300" s="407" t="s">
        <v>1438</v>
      </c>
      <c r="V300" s="407"/>
      <c r="W300" s="6">
        <v>499.5</v>
      </c>
      <c r="X300" s="7" t="s">
        <v>296</v>
      </c>
      <c r="Y300" s="3" t="s">
        <v>8</v>
      </c>
      <c r="Z300" s="406"/>
      <c r="AA300" s="406"/>
      <c r="AB300" s="406"/>
      <c r="AC300" s="406"/>
      <c r="AD300" s="406"/>
      <c r="AE300" s="406"/>
      <c r="AF300" s="406"/>
      <c r="AG300" s="406"/>
      <c r="AH300" s="406"/>
      <c r="AI300" s="406" t="s">
        <v>624</v>
      </c>
      <c r="AJ300" s="406"/>
      <c r="AK300" s="406"/>
      <c r="AL300" s="406"/>
      <c r="AM300" s="406"/>
    </row>
    <row r="301" spans="2:39" ht="22.5" customHeight="1">
      <c r="B301" s="406" t="s">
        <v>546</v>
      </c>
      <c r="C301" s="406"/>
      <c r="D301" s="406"/>
      <c r="E301" s="406"/>
      <c r="F301" s="3" t="s">
        <v>1</v>
      </c>
      <c r="N301" s="3" t="s">
        <v>3</v>
      </c>
      <c r="O301" s="3" t="s">
        <v>627</v>
      </c>
      <c r="P301" s="5" t="s">
        <v>14</v>
      </c>
      <c r="Q301" s="3" t="s">
        <v>628</v>
      </c>
      <c r="R301" s="3" t="s">
        <v>6</v>
      </c>
      <c r="S301" s="3" t="s">
        <v>629</v>
      </c>
      <c r="T301" s="3"/>
      <c r="U301" s="407" t="s">
        <v>1424</v>
      </c>
      <c r="V301" s="407"/>
      <c r="W301" s="6">
        <v>45.8</v>
      </c>
      <c r="X301" s="7" t="s">
        <v>296</v>
      </c>
      <c r="Y301" s="3" t="s">
        <v>8</v>
      </c>
      <c r="Z301" s="406"/>
      <c r="AA301" s="406"/>
      <c r="AB301" s="406"/>
      <c r="AC301" s="406"/>
      <c r="AD301" s="406"/>
      <c r="AE301" s="406"/>
      <c r="AF301" s="406"/>
      <c r="AG301" s="406"/>
      <c r="AH301" s="406"/>
      <c r="AI301" s="406" t="s">
        <v>547</v>
      </c>
      <c r="AJ301" s="406"/>
      <c r="AK301" s="406"/>
      <c r="AL301" s="406"/>
      <c r="AM301" s="406"/>
    </row>
    <row r="302" spans="2:39" ht="22.5" customHeight="1">
      <c r="B302" s="406" t="s">
        <v>546</v>
      </c>
      <c r="C302" s="406"/>
      <c r="D302" s="406"/>
      <c r="E302" s="406"/>
      <c r="F302" s="3" t="s">
        <v>1</v>
      </c>
      <c r="N302" s="3" t="s">
        <v>3</v>
      </c>
      <c r="O302" s="3" t="s">
        <v>630</v>
      </c>
      <c r="P302" s="5" t="s">
        <v>14</v>
      </c>
      <c r="Q302" s="3" t="s">
        <v>631</v>
      </c>
      <c r="R302" s="3" t="s">
        <v>6</v>
      </c>
      <c r="S302" s="3" t="s">
        <v>632</v>
      </c>
      <c r="T302" s="3"/>
      <c r="U302" s="407" t="s">
        <v>1422</v>
      </c>
      <c r="V302" s="407"/>
      <c r="W302" s="6">
        <v>325.2</v>
      </c>
      <c r="X302" s="7" t="s">
        <v>296</v>
      </c>
      <c r="Y302" s="3" t="s">
        <v>8</v>
      </c>
      <c r="Z302" s="406"/>
      <c r="AA302" s="406"/>
      <c r="AB302" s="406"/>
      <c r="AC302" s="406"/>
      <c r="AD302" s="406"/>
      <c r="AE302" s="406"/>
      <c r="AF302" s="406"/>
      <c r="AG302" s="406"/>
      <c r="AH302" s="406"/>
      <c r="AI302" s="406" t="s">
        <v>547</v>
      </c>
      <c r="AJ302" s="406"/>
      <c r="AK302" s="406"/>
      <c r="AL302" s="406"/>
      <c r="AM302" s="406"/>
    </row>
    <row r="303" spans="2:39" ht="22.5" customHeight="1">
      <c r="B303" s="406" t="s">
        <v>546</v>
      </c>
      <c r="C303" s="406"/>
      <c r="D303" s="406"/>
      <c r="E303" s="406"/>
      <c r="F303" s="3" t="s">
        <v>1</v>
      </c>
      <c r="N303" s="3" t="s">
        <v>3</v>
      </c>
      <c r="O303" s="3" t="s">
        <v>634</v>
      </c>
      <c r="P303" s="5" t="s">
        <v>14</v>
      </c>
      <c r="Q303" s="3" t="s">
        <v>635</v>
      </c>
      <c r="R303" s="3" t="s">
        <v>6</v>
      </c>
      <c r="S303" s="3" t="s">
        <v>636</v>
      </c>
      <c r="T303" s="3"/>
      <c r="U303" s="407" t="s">
        <v>1437</v>
      </c>
      <c r="V303" s="407"/>
      <c r="W303" s="6">
        <v>610</v>
      </c>
      <c r="X303" s="7" t="s">
        <v>299</v>
      </c>
      <c r="Y303" s="3" t="s">
        <v>8</v>
      </c>
      <c r="Z303" s="406"/>
      <c r="AA303" s="406"/>
      <c r="AB303" s="406"/>
      <c r="AC303" s="406"/>
      <c r="AD303" s="406"/>
      <c r="AE303" s="406"/>
      <c r="AF303" s="406"/>
      <c r="AG303" s="406"/>
      <c r="AH303" s="406"/>
      <c r="AI303" s="406" t="s">
        <v>633</v>
      </c>
      <c r="AJ303" s="406"/>
      <c r="AK303" s="406"/>
      <c r="AL303" s="406"/>
      <c r="AM303" s="406"/>
    </row>
    <row r="304" spans="2:39" ht="22.5" customHeight="1">
      <c r="B304" s="406" t="s">
        <v>546</v>
      </c>
      <c r="C304" s="406"/>
      <c r="D304" s="406"/>
      <c r="E304" s="406"/>
      <c r="F304" s="3" t="s">
        <v>1</v>
      </c>
      <c r="N304" s="3" t="s">
        <v>3</v>
      </c>
      <c r="O304" s="3" t="s">
        <v>637</v>
      </c>
      <c r="P304" s="5" t="s">
        <v>14</v>
      </c>
      <c r="Q304" s="3" t="s">
        <v>638</v>
      </c>
      <c r="R304" s="3" t="s">
        <v>6</v>
      </c>
      <c r="S304" s="3" t="s">
        <v>639</v>
      </c>
      <c r="T304" s="3"/>
      <c r="U304" s="407" t="s">
        <v>1424</v>
      </c>
      <c r="V304" s="407"/>
      <c r="W304" s="6">
        <v>256.3</v>
      </c>
      <c r="X304" s="7" t="s">
        <v>299</v>
      </c>
      <c r="Y304" s="3" t="s">
        <v>8</v>
      </c>
      <c r="Z304" s="406"/>
      <c r="AA304" s="406"/>
      <c r="AB304" s="406"/>
      <c r="AC304" s="406"/>
      <c r="AD304" s="406"/>
      <c r="AE304" s="406"/>
      <c r="AF304" s="406"/>
      <c r="AG304" s="406"/>
      <c r="AH304" s="406"/>
      <c r="AI304" s="406" t="s">
        <v>547</v>
      </c>
      <c r="AJ304" s="406"/>
      <c r="AK304" s="406"/>
      <c r="AL304" s="406"/>
      <c r="AM304" s="406"/>
    </row>
    <row r="305" spans="2:39" ht="22.5" customHeight="1">
      <c r="B305" s="406" t="s">
        <v>546</v>
      </c>
      <c r="C305" s="406"/>
      <c r="D305" s="406"/>
      <c r="E305" s="406"/>
      <c r="F305" s="3" t="s">
        <v>1</v>
      </c>
      <c r="N305" s="3" t="s">
        <v>3</v>
      </c>
      <c r="O305" s="3" t="s">
        <v>641</v>
      </c>
      <c r="P305" s="5" t="s">
        <v>14</v>
      </c>
      <c r="Q305" s="3" t="s">
        <v>642</v>
      </c>
      <c r="R305" s="3" t="s">
        <v>6</v>
      </c>
      <c r="S305" s="3" t="s">
        <v>643</v>
      </c>
      <c r="T305" s="3"/>
      <c r="U305" s="407" t="s">
        <v>1436</v>
      </c>
      <c r="V305" s="407"/>
      <c r="W305" s="6">
        <v>98.7</v>
      </c>
      <c r="X305" s="7" t="s">
        <v>459</v>
      </c>
      <c r="Y305" s="3" t="s">
        <v>8</v>
      </c>
      <c r="Z305" s="406"/>
      <c r="AA305" s="406"/>
      <c r="AB305" s="406"/>
      <c r="AC305" s="406"/>
      <c r="AD305" s="406"/>
      <c r="AE305" s="406"/>
      <c r="AF305" s="406"/>
      <c r="AG305" s="406"/>
      <c r="AH305" s="406"/>
      <c r="AI305" s="406" t="s">
        <v>640</v>
      </c>
      <c r="AJ305" s="406"/>
      <c r="AK305" s="406"/>
      <c r="AL305" s="406"/>
      <c r="AM305" s="406"/>
    </row>
    <row r="306" spans="2:39" ht="22.5" customHeight="1">
      <c r="B306" s="406" t="s">
        <v>546</v>
      </c>
      <c r="C306" s="406"/>
      <c r="D306" s="406"/>
      <c r="E306" s="406"/>
      <c r="F306" s="3" t="s">
        <v>1</v>
      </c>
      <c r="N306" s="3" t="s">
        <v>3</v>
      </c>
      <c r="O306" s="3" t="s">
        <v>645</v>
      </c>
      <c r="P306" s="5" t="s">
        <v>14</v>
      </c>
      <c r="Q306" s="3" t="s">
        <v>646</v>
      </c>
      <c r="R306" s="3" t="s">
        <v>6</v>
      </c>
      <c r="S306" s="3" t="s">
        <v>647</v>
      </c>
      <c r="T306" s="3"/>
      <c r="U306" s="407" t="s">
        <v>1435</v>
      </c>
      <c r="V306" s="407"/>
      <c r="W306" s="26">
        <v>3420</v>
      </c>
      <c r="X306" s="17" t="s">
        <v>330</v>
      </c>
      <c r="Y306" s="18" t="s">
        <v>8</v>
      </c>
      <c r="Z306" s="408"/>
      <c r="AA306" s="408"/>
      <c r="AB306" s="408"/>
      <c r="AC306" s="408"/>
      <c r="AD306" s="408"/>
      <c r="AE306" s="408"/>
      <c r="AF306" s="408"/>
      <c r="AG306" s="408"/>
      <c r="AH306" s="408"/>
      <c r="AI306" s="408" t="s">
        <v>644</v>
      </c>
      <c r="AJ306" s="408"/>
      <c r="AK306" s="408"/>
      <c r="AL306" s="408"/>
      <c r="AM306" s="408"/>
    </row>
    <row r="307" spans="2:39" ht="22.5" customHeight="1">
      <c r="B307" s="406" t="s">
        <v>546</v>
      </c>
      <c r="C307" s="406"/>
      <c r="D307" s="406"/>
      <c r="E307" s="406"/>
      <c r="F307" s="3" t="s">
        <v>1</v>
      </c>
      <c r="N307" s="3" t="s">
        <v>3</v>
      </c>
      <c r="O307" s="3" t="s">
        <v>648</v>
      </c>
      <c r="P307" s="5" t="s">
        <v>14</v>
      </c>
      <c r="Q307" s="3" t="s">
        <v>649</v>
      </c>
      <c r="R307" s="3" t="s">
        <v>6</v>
      </c>
      <c r="S307" s="3" t="s">
        <v>650</v>
      </c>
      <c r="T307" s="24"/>
      <c r="U307" s="407" t="s">
        <v>1434</v>
      </c>
      <c r="V307" s="407"/>
      <c r="W307" s="28">
        <v>1006.6</v>
      </c>
      <c r="X307" s="19" t="s">
        <v>330</v>
      </c>
      <c r="Y307" s="20" t="s">
        <v>8</v>
      </c>
      <c r="Z307" s="392"/>
      <c r="AA307" s="392"/>
      <c r="AB307" s="392"/>
      <c r="AC307" s="392"/>
      <c r="AD307" s="392"/>
      <c r="AE307" s="392"/>
      <c r="AF307" s="392"/>
      <c r="AG307" s="392"/>
      <c r="AH307" s="392"/>
      <c r="AI307" s="392" t="s">
        <v>624</v>
      </c>
      <c r="AJ307" s="392"/>
      <c r="AK307" s="392"/>
      <c r="AL307" s="392"/>
      <c r="AM307" s="392"/>
    </row>
    <row r="308" spans="2:39" ht="22.5" customHeight="1">
      <c r="B308" s="406" t="s">
        <v>546</v>
      </c>
      <c r="C308" s="406"/>
      <c r="D308" s="406"/>
      <c r="E308" s="406"/>
      <c r="F308" s="3" t="s">
        <v>1</v>
      </c>
      <c r="N308" s="3" t="s">
        <v>3</v>
      </c>
      <c r="O308" s="3" t="s">
        <v>652</v>
      </c>
      <c r="P308" s="5" t="s">
        <v>14</v>
      </c>
      <c r="Q308" s="3" t="s">
        <v>653</v>
      </c>
      <c r="R308" s="3" t="s">
        <v>6</v>
      </c>
      <c r="S308" s="3" t="s">
        <v>654</v>
      </c>
      <c r="T308" s="24"/>
      <c r="U308" s="407" t="s">
        <v>1433</v>
      </c>
      <c r="V308" s="407"/>
      <c r="W308" s="28">
        <v>711.5</v>
      </c>
      <c r="X308" s="19" t="s">
        <v>330</v>
      </c>
      <c r="Y308" s="20" t="s">
        <v>8</v>
      </c>
      <c r="Z308" s="392"/>
      <c r="AA308" s="392"/>
      <c r="AB308" s="392"/>
      <c r="AC308" s="392"/>
      <c r="AD308" s="392"/>
      <c r="AE308" s="392"/>
      <c r="AF308" s="392"/>
      <c r="AG308" s="392"/>
      <c r="AH308" s="392"/>
      <c r="AI308" s="392" t="s">
        <v>651</v>
      </c>
      <c r="AJ308" s="392"/>
      <c r="AK308" s="392"/>
      <c r="AL308" s="392"/>
      <c r="AM308" s="392"/>
    </row>
    <row r="309" spans="2:39" ht="15">
      <c r="B309" s="18"/>
      <c r="C309" s="18"/>
      <c r="D309" s="18"/>
      <c r="E309" s="18"/>
      <c r="F309" s="18"/>
      <c r="N309" s="18"/>
      <c r="O309" s="18"/>
      <c r="P309" s="25"/>
      <c r="Q309" s="18"/>
      <c r="R309" s="18"/>
      <c r="S309" s="18"/>
      <c r="T309" s="35"/>
      <c r="U309" s="402" t="s">
        <v>1273</v>
      </c>
      <c r="V309" s="402"/>
      <c r="W309" s="42">
        <f>SUM(W278:W308)</f>
        <v>13762.800000000001</v>
      </c>
      <c r="X309" s="2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5">
      <c r="A310" s="31"/>
      <c r="B310" s="2"/>
      <c r="C310" s="2"/>
      <c r="D310" s="2"/>
      <c r="E310" s="2"/>
      <c r="F310" s="2"/>
      <c r="G310" s="31"/>
      <c r="H310" s="31"/>
      <c r="I310" s="31"/>
      <c r="J310" s="31"/>
      <c r="K310" s="31"/>
      <c r="L310" s="31"/>
      <c r="M310" s="31"/>
      <c r="N310" s="2"/>
      <c r="O310" s="2"/>
      <c r="P310" s="32"/>
      <c r="Q310" s="2"/>
      <c r="R310" s="2"/>
      <c r="S310" s="2"/>
      <c r="T310" s="2"/>
      <c r="U310" s="40"/>
      <c r="V310" s="40"/>
      <c r="W310" s="34"/>
      <c r="X310" s="2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2.75">
      <c r="A311" s="31"/>
      <c r="B311" s="2"/>
      <c r="C311" s="2"/>
      <c r="D311" s="2"/>
      <c r="E311" s="2"/>
      <c r="F311" s="2"/>
      <c r="G311" s="31"/>
      <c r="H311" s="31"/>
      <c r="I311" s="31"/>
      <c r="J311" s="31"/>
      <c r="K311" s="31"/>
      <c r="L311" s="31"/>
      <c r="M311" s="31"/>
      <c r="N311" s="2"/>
      <c r="O311" s="2"/>
      <c r="P311" s="32"/>
      <c r="Q311" s="2"/>
      <c r="R311" s="2"/>
      <c r="S311" s="2"/>
      <c r="T311" s="2"/>
      <c r="U311" s="2"/>
      <c r="V311" s="2"/>
      <c r="W311" s="34"/>
      <c r="X311" s="2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2:39" ht="31.5">
      <c r="B312" s="403" t="s">
        <v>655</v>
      </c>
      <c r="C312" s="403"/>
      <c r="D312" s="403"/>
      <c r="E312" s="403"/>
      <c r="F312" s="403"/>
      <c r="G312" s="403"/>
      <c r="H312" s="403"/>
      <c r="I312" s="403"/>
      <c r="J312" s="403"/>
      <c r="K312" s="403"/>
      <c r="L312" s="403"/>
      <c r="M312" s="403"/>
      <c r="N312" s="403"/>
      <c r="O312" s="403"/>
      <c r="P312" s="403"/>
      <c r="Q312" s="403"/>
      <c r="R312" s="403"/>
      <c r="S312" s="403"/>
      <c r="T312" s="403"/>
      <c r="U312" s="403"/>
      <c r="V312" s="403"/>
      <c r="W312" s="37" t="s">
        <v>1271</v>
      </c>
      <c r="X312" s="13" t="s">
        <v>1262</v>
      </c>
      <c r="Y312" s="12"/>
      <c r="Z312" s="404"/>
      <c r="AA312" s="404"/>
      <c r="AB312" s="404"/>
      <c r="AC312" s="404"/>
      <c r="AD312" s="404"/>
      <c r="AE312" s="404"/>
      <c r="AF312" s="404"/>
      <c r="AG312" s="404"/>
      <c r="AH312" s="404"/>
      <c r="AI312" s="405" t="s">
        <v>1263</v>
      </c>
      <c r="AJ312" s="405"/>
      <c r="AK312" s="405"/>
      <c r="AL312" s="405"/>
      <c r="AM312" s="405"/>
    </row>
    <row r="313" spans="2:39" ht="36">
      <c r="B313" s="392" t="s">
        <v>656</v>
      </c>
      <c r="C313" s="392"/>
      <c r="D313" s="392"/>
      <c r="E313" s="392"/>
      <c r="F313" s="20" t="s">
        <v>1</v>
      </c>
      <c r="G313" s="21"/>
      <c r="H313" s="21"/>
      <c r="I313" s="392" t="s">
        <v>56</v>
      </c>
      <c r="J313" s="392"/>
      <c r="K313" s="392"/>
      <c r="L313" s="392"/>
      <c r="M313" s="392"/>
      <c r="N313" s="20" t="s">
        <v>3</v>
      </c>
      <c r="O313" s="20"/>
      <c r="P313" s="27" t="s">
        <v>10</v>
      </c>
      <c r="Q313" s="20" t="s">
        <v>144</v>
      </c>
      <c r="R313" s="20" t="s">
        <v>6</v>
      </c>
      <c r="S313" s="20" t="s">
        <v>145</v>
      </c>
      <c r="T313" s="20"/>
      <c r="U313" s="392" t="s">
        <v>1374</v>
      </c>
      <c r="V313" s="392"/>
      <c r="W313" s="28">
        <v>666.9</v>
      </c>
      <c r="X313" s="29" t="s">
        <v>143</v>
      </c>
      <c r="Y313" s="20" t="s">
        <v>8</v>
      </c>
      <c r="Z313" s="392"/>
      <c r="AA313" s="392"/>
      <c r="AB313" s="392"/>
      <c r="AC313" s="392"/>
      <c r="AD313" s="392"/>
      <c r="AE313" s="392"/>
      <c r="AF313" s="392"/>
      <c r="AG313" s="392"/>
      <c r="AH313" s="392"/>
      <c r="AI313" s="393" t="s">
        <v>1266</v>
      </c>
      <c r="AJ313" s="393"/>
      <c r="AK313" s="393"/>
      <c r="AL313" s="393"/>
      <c r="AM313" s="393"/>
    </row>
    <row r="314" spans="21:23" ht="15">
      <c r="U314" s="402" t="s">
        <v>1273</v>
      </c>
      <c r="V314" s="402"/>
      <c r="W314" s="41">
        <f>SUM(W313)</f>
        <v>666.9</v>
      </c>
    </row>
    <row r="315" ht="11.25" customHeight="1"/>
    <row r="316" ht="12.75" hidden="1"/>
    <row r="317" ht="12.75" hidden="1"/>
    <row r="318" ht="12.75" hidden="1"/>
    <row r="319" ht="12.75" hidden="1"/>
    <row r="320" spans="22:23" ht="12.75" hidden="1">
      <c r="V320" s="73" t="s">
        <v>1443</v>
      </c>
      <c r="W320" s="75">
        <f>W10</f>
        <v>855507.01</v>
      </c>
    </row>
    <row r="321" spans="22:23" ht="12.75" hidden="1">
      <c r="V321" s="73" t="s">
        <v>1444</v>
      </c>
      <c r="W321" s="75">
        <f>W17+W145+W208+W225+W234+W253+W275+W309+W314</f>
        <v>137582.88999999998</v>
      </c>
    </row>
    <row r="322" spans="22:23" ht="12.75" hidden="1">
      <c r="V322" s="73" t="s">
        <v>1445</v>
      </c>
      <c r="W322" s="75">
        <v>2343.14</v>
      </c>
    </row>
    <row r="323" spans="22:23" ht="12.75" hidden="1">
      <c r="V323" s="73" t="s">
        <v>1273</v>
      </c>
      <c r="W323" s="75">
        <f>SUM(W320:W322)</f>
        <v>995433.04</v>
      </c>
    </row>
    <row r="324" ht="12.75" hidden="1"/>
    <row r="325" ht="12.75" hidden="1"/>
    <row r="326" ht="12.75" hidden="1"/>
    <row r="327" ht="12.75" hidden="1"/>
  </sheetData>
  <sheetProtection/>
  <mergeCells count="1726">
    <mergeCell ref="U6:V6"/>
    <mergeCell ref="Z6:AB6"/>
    <mergeCell ref="AC6:AE6"/>
    <mergeCell ref="AF6:AH6"/>
    <mergeCell ref="AI6:AM6"/>
    <mergeCell ref="B7:E7"/>
    <mergeCell ref="U7:V7"/>
    <mergeCell ref="Z7:AB7"/>
    <mergeCell ref="AC7:AE7"/>
    <mergeCell ref="AF7:AH7"/>
    <mergeCell ref="AI7:AM7"/>
    <mergeCell ref="AI9:AM9"/>
    <mergeCell ref="B8:E8"/>
    <mergeCell ref="U8:V8"/>
    <mergeCell ref="Z8:AB8"/>
    <mergeCell ref="AC8:AE8"/>
    <mergeCell ref="AF8:AH8"/>
    <mergeCell ref="AI8:AM8"/>
    <mergeCell ref="U17:V17"/>
    <mergeCell ref="B9:E9"/>
    <mergeCell ref="U9:V9"/>
    <mergeCell ref="Z9:AB9"/>
    <mergeCell ref="AC9:AE9"/>
    <mergeCell ref="AF9:AH9"/>
    <mergeCell ref="B12:V12"/>
    <mergeCell ref="Z12:AB12"/>
    <mergeCell ref="AC12:AE12"/>
    <mergeCell ref="AF12:AH12"/>
    <mergeCell ref="AI12:AM12"/>
    <mergeCell ref="B13:E13"/>
    <mergeCell ref="U13:V13"/>
    <mergeCell ref="Z13:AB13"/>
    <mergeCell ref="AC13:AE13"/>
    <mergeCell ref="AF13:AH13"/>
    <mergeCell ref="AI13:AM13"/>
    <mergeCell ref="B14:E14"/>
    <mergeCell ref="U14:V14"/>
    <mergeCell ref="Z14:AB14"/>
    <mergeCell ref="AC14:AE14"/>
    <mergeCell ref="AF14:AH14"/>
    <mergeCell ref="AI14:AM14"/>
    <mergeCell ref="B15:E15"/>
    <mergeCell ref="U15:V15"/>
    <mergeCell ref="Z15:AB15"/>
    <mergeCell ref="AC15:AE15"/>
    <mergeCell ref="AF15:AH15"/>
    <mergeCell ref="AI15:AM15"/>
    <mergeCell ref="B16:E16"/>
    <mergeCell ref="U16:V16"/>
    <mergeCell ref="Z16:AB16"/>
    <mergeCell ref="AC16:AE16"/>
    <mergeCell ref="AF16:AH16"/>
    <mergeCell ref="AI16:AM16"/>
    <mergeCell ref="B20:V20"/>
    <mergeCell ref="Z20:AB20"/>
    <mergeCell ref="AC20:AE20"/>
    <mergeCell ref="AF20:AH20"/>
    <mergeCell ref="AI20:AM20"/>
    <mergeCell ref="B21:E21"/>
    <mergeCell ref="U21:V21"/>
    <mergeCell ref="Z21:AB21"/>
    <mergeCell ref="AC21:AE21"/>
    <mergeCell ref="AF21:AH21"/>
    <mergeCell ref="AI21:AM21"/>
    <mergeCell ref="B22:E22"/>
    <mergeCell ref="U22:V22"/>
    <mergeCell ref="Z22:AB22"/>
    <mergeCell ref="AC22:AE22"/>
    <mergeCell ref="AF22:AH22"/>
    <mergeCell ref="AI22:AM22"/>
    <mergeCell ref="B23:E23"/>
    <mergeCell ref="U23:V23"/>
    <mergeCell ref="Z23:AB23"/>
    <mergeCell ref="AC23:AE23"/>
    <mergeCell ref="AF23:AH23"/>
    <mergeCell ref="AI23:AM23"/>
    <mergeCell ref="B24:E24"/>
    <mergeCell ref="U24:V24"/>
    <mergeCell ref="Z24:AB24"/>
    <mergeCell ref="AC24:AE24"/>
    <mergeCell ref="AF24:AH24"/>
    <mergeCell ref="AI24:AM24"/>
    <mergeCell ref="B25:E25"/>
    <mergeCell ref="U25:V25"/>
    <mergeCell ref="Z25:AB25"/>
    <mergeCell ref="AC25:AE25"/>
    <mergeCell ref="AF25:AH25"/>
    <mergeCell ref="AI25:AM25"/>
    <mergeCell ref="B26:E26"/>
    <mergeCell ref="U26:V26"/>
    <mergeCell ref="Z26:AB26"/>
    <mergeCell ref="AC26:AE26"/>
    <mergeCell ref="AF26:AH26"/>
    <mergeCell ref="AI26:AM26"/>
    <mergeCell ref="B27:E27"/>
    <mergeCell ref="U27:V27"/>
    <mergeCell ref="Z27:AB27"/>
    <mergeCell ref="AC27:AE27"/>
    <mergeCell ref="AF27:AH27"/>
    <mergeCell ref="AI27:AM27"/>
    <mergeCell ref="B28:E28"/>
    <mergeCell ref="U28:V28"/>
    <mergeCell ref="Z28:AB28"/>
    <mergeCell ref="AC28:AE28"/>
    <mergeCell ref="AF28:AH28"/>
    <mergeCell ref="AI28:AM28"/>
    <mergeCell ref="B29:E29"/>
    <mergeCell ref="U29:V29"/>
    <mergeCell ref="Z29:AB29"/>
    <mergeCell ref="AC29:AE29"/>
    <mergeCell ref="AF29:AH29"/>
    <mergeCell ref="AI29:AM29"/>
    <mergeCell ref="B30:E30"/>
    <mergeCell ref="U30:V30"/>
    <mergeCell ref="Z30:AB30"/>
    <mergeCell ref="AC30:AE30"/>
    <mergeCell ref="AF30:AH30"/>
    <mergeCell ref="AI30:AM30"/>
    <mergeCell ref="B31:E31"/>
    <mergeCell ref="U31:V31"/>
    <mergeCell ref="Z31:AB31"/>
    <mergeCell ref="AC31:AE31"/>
    <mergeCell ref="AF31:AH31"/>
    <mergeCell ref="AI31:AM31"/>
    <mergeCell ref="B32:E32"/>
    <mergeCell ref="U32:V32"/>
    <mergeCell ref="Z32:AB32"/>
    <mergeCell ref="AC32:AE32"/>
    <mergeCell ref="AF32:AH32"/>
    <mergeCell ref="AI32:AM32"/>
    <mergeCell ref="B33:E33"/>
    <mergeCell ref="U33:V33"/>
    <mergeCell ref="Z33:AB33"/>
    <mergeCell ref="AC33:AE33"/>
    <mergeCell ref="AF33:AH33"/>
    <mergeCell ref="AI33:AM33"/>
    <mergeCell ref="B34:E34"/>
    <mergeCell ref="U34:V34"/>
    <mergeCell ref="Z34:AB34"/>
    <mergeCell ref="AC34:AE34"/>
    <mergeCell ref="AF34:AH34"/>
    <mergeCell ref="AI34:AM34"/>
    <mergeCell ref="B35:E35"/>
    <mergeCell ref="U35:V35"/>
    <mergeCell ref="Z35:AB35"/>
    <mergeCell ref="AC35:AE35"/>
    <mergeCell ref="AF35:AH35"/>
    <mergeCell ref="AI35:AM35"/>
    <mergeCell ref="B36:E36"/>
    <mergeCell ref="U36:V36"/>
    <mergeCell ref="Z36:AB36"/>
    <mergeCell ref="AC36:AE36"/>
    <mergeCell ref="AF36:AH36"/>
    <mergeCell ref="AI36:AM36"/>
    <mergeCell ref="B37:E37"/>
    <mergeCell ref="U37:V37"/>
    <mergeCell ref="Z37:AB37"/>
    <mergeCell ref="AC37:AE37"/>
    <mergeCell ref="AF37:AH37"/>
    <mergeCell ref="AI37:AM37"/>
    <mergeCell ref="B38:E38"/>
    <mergeCell ref="U38:V38"/>
    <mergeCell ref="Z38:AB38"/>
    <mergeCell ref="AC38:AE38"/>
    <mergeCell ref="AF38:AH38"/>
    <mergeCell ref="AI38:AM38"/>
    <mergeCell ref="B39:E39"/>
    <mergeCell ref="U39:V39"/>
    <mergeCell ref="Z39:AB39"/>
    <mergeCell ref="AC39:AE39"/>
    <mergeCell ref="AF39:AH39"/>
    <mergeCell ref="AI39:AM39"/>
    <mergeCell ref="B40:E40"/>
    <mergeCell ref="U40:V40"/>
    <mergeCell ref="Z40:AB40"/>
    <mergeCell ref="AC40:AE40"/>
    <mergeCell ref="AF40:AH40"/>
    <mergeCell ref="AI40:AM40"/>
    <mergeCell ref="B41:E41"/>
    <mergeCell ref="U41:V41"/>
    <mergeCell ref="Z41:AB41"/>
    <mergeCell ref="AC41:AE41"/>
    <mergeCell ref="AF41:AH41"/>
    <mergeCell ref="AI41:AM41"/>
    <mergeCell ref="B42:E42"/>
    <mergeCell ref="U42:V42"/>
    <mergeCell ref="Z42:AB42"/>
    <mergeCell ref="AC42:AE42"/>
    <mergeCell ref="AF42:AH42"/>
    <mergeCell ref="AI42:AM42"/>
    <mergeCell ref="B43:E43"/>
    <mergeCell ref="U43:V43"/>
    <mergeCell ref="Z43:AB43"/>
    <mergeCell ref="AC43:AE43"/>
    <mergeCell ref="AF43:AH43"/>
    <mergeCell ref="AI43:AM43"/>
    <mergeCell ref="B44:E44"/>
    <mergeCell ref="U44:V44"/>
    <mergeCell ref="Z44:AB44"/>
    <mergeCell ref="AC44:AE44"/>
    <mergeCell ref="AF44:AH44"/>
    <mergeCell ref="AI44:AM44"/>
    <mergeCell ref="B45:E45"/>
    <mergeCell ref="U45:V45"/>
    <mergeCell ref="Z45:AB45"/>
    <mergeCell ref="AC45:AE45"/>
    <mergeCell ref="AF45:AH45"/>
    <mergeCell ref="AI45:AM45"/>
    <mergeCell ref="B46:E46"/>
    <mergeCell ref="U46:V46"/>
    <mergeCell ref="Z46:AB46"/>
    <mergeCell ref="AC46:AE46"/>
    <mergeCell ref="AF46:AH46"/>
    <mergeCell ref="AI46:AM46"/>
    <mergeCell ref="B47:E47"/>
    <mergeCell ref="U47:V47"/>
    <mergeCell ref="Z47:AB47"/>
    <mergeCell ref="AC47:AE47"/>
    <mergeCell ref="AF47:AH47"/>
    <mergeCell ref="AI47:AM47"/>
    <mergeCell ref="B48:E48"/>
    <mergeCell ref="U48:V48"/>
    <mergeCell ref="Z48:AB48"/>
    <mergeCell ref="AC48:AE48"/>
    <mergeCell ref="AF48:AH48"/>
    <mergeCell ref="AI48:AM48"/>
    <mergeCell ref="B49:E49"/>
    <mergeCell ref="U49:V49"/>
    <mergeCell ref="Z49:AB49"/>
    <mergeCell ref="AC49:AE49"/>
    <mergeCell ref="AF49:AH49"/>
    <mergeCell ref="AI49:AM49"/>
    <mergeCell ref="B50:E50"/>
    <mergeCell ref="U50:V50"/>
    <mergeCell ref="Z50:AB50"/>
    <mergeCell ref="AC50:AE50"/>
    <mergeCell ref="AF50:AH50"/>
    <mergeCell ref="AI50:AM50"/>
    <mergeCell ref="B51:E51"/>
    <mergeCell ref="U51:V51"/>
    <mergeCell ref="Z51:AB51"/>
    <mergeCell ref="AC51:AE51"/>
    <mergeCell ref="AF51:AH51"/>
    <mergeCell ref="AI51:AM51"/>
    <mergeCell ref="B52:E52"/>
    <mergeCell ref="U52:V52"/>
    <mergeCell ref="Z52:AB52"/>
    <mergeCell ref="AC52:AE52"/>
    <mergeCell ref="AF52:AH52"/>
    <mergeCell ref="AI52:AM52"/>
    <mergeCell ref="B53:E53"/>
    <mergeCell ref="U53:V53"/>
    <mergeCell ref="Z53:AB53"/>
    <mergeCell ref="AC53:AE53"/>
    <mergeCell ref="AF53:AH53"/>
    <mergeCell ref="AI53:AM53"/>
    <mergeCell ref="B54:E54"/>
    <mergeCell ref="U54:V54"/>
    <mergeCell ref="Z54:AB54"/>
    <mergeCell ref="AC54:AE54"/>
    <mergeCell ref="AF54:AH54"/>
    <mergeCell ref="AI54:AM54"/>
    <mergeCell ref="B55:E55"/>
    <mergeCell ref="U55:V55"/>
    <mergeCell ref="Z55:AB55"/>
    <mergeCell ref="AC55:AE55"/>
    <mergeCell ref="AF55:AH55"/>
    <mergeCell ref="AI55:AM55"/>
    <mergeCell ref="B56:E56"/>
    <mergeCell ref="U56:V56"/>
    <mergeCell ref="Z56:AB56"/>
    <mergeCell ref="AC56:AE56"/>
    <mergeCell ref="AF56:AH56"/>
    <mergeCell ref="AI56:AM56"/>
    <mergeCell ref="B57:E57"/>
    <mergeCell ref="U57:V57"/>
    <mergeCell ref="Z57:AB57"/>
    <mergeCell ref="AC57:AE57"/>
    <mergeCell ref="AF57:AH57"/>
    <mergeCell ref="AI57:AM57"/>
    <mergeCell ref="B58:E58"/>
    <mergeCell ref="U58:V58"/>
    <mergeCell ref="Z58:AB58"/>
    <mergeCell ref="AC58:AE58"/>
    <mergeCell ref="AF58:AH58"/>
    <mergeCell ref="AI58:AM58"/>
    <mergeCell ref="B59:E59"/>
    <mergeCell ref="U59:V59"/>
    <mergeCell ref="Z59:AB59"/>
    <mergeCell ref="AC59:AE59"/>
    <mergeCell ref="AF59:AH59"/>
    <mergeCell ref="AI59:AM59"/>
    <mergeCell ref="B60:E60"/>
    <mergeCell ref="U60:V60"/>
    <mergeCell ref="Z60:AB60"/>
    <mergeCell ref="AC60:AE60"/>
    <mergeCell ref="AF60:AH60"/>
    <mergeCell ref="AI60:AM60"/>
    <mergeCell ref="B61:E61"/>
    <mergeCell ref="U61:V61"/>
    <mergeCell ref="Z61:AB61"/>
    <mergeCell ref="AC61:AE61"/>
    <mergeCell ref="AF61:AH61"/>
    <mergeCell ref="AI61:AM61"/>
    <mergeCell ref="B62:E62"/>
    <mergeCell ref="U62:V62"/>
    <mergeCell ref="Z62:AB62"/>
    <mergeCell ref="AC62:AE62"/>
    <mergeCell ref="AF62:AH62"/>
    <mergeCell ref="AI62:AM62"/>
    <mergeCell ref="B63:E63"/>
    <mergeCell ref="U63:V63"/>
    <mergeCell ref="Z63:AB63"/>
    <mergeCell ref="AC63:AE63"/>
    <mergeCell ref="AF63:AH63"/>
    <mergeCell ref="AI63:AM63"/>
    <mergeCell ref="B64:E64"/>
    <mergeCell ref="U64:V64"/>
    <mergeCell ref="Z64:AB64"/>
    <mergeCell ref="AC64:AE64"/>
    <mergeCell ref="AF64:AH64"/>
    <mergeCell ref="AI64:AM64"/>
    <mergeCell ref="B65:E65"/>
    <mergeCell ref="U65:V65"/>
    <mergeCell ref="Z65:AB65"/>
    <mergeCell ref="AC65:AE65"/>
    <mergeCell ref="AF65:AH65"/>
    <mergeCell ref="AI65:AM65"/>
    <mergeCell ref="B66:E66"/>
    <mergeCell ref="U66:V66"/>
    <mergeCell ref="Z66:AB66"/>
    <mergeCell ref="AC66:AE66"/>
    <mergeCell ref="AF66:AH66"/>
    <mergeCell ref="AI66:AM66"/>
    <mergeCell ref="B67:E67"/>
    <mergeCell ref="U67:V67"/>
    <mergeCell ref="Z67:AB67"/>
    <mergeCell ref="AC67:AE67"/>
    <mergeCell ref="AF67:AH67"/>
    <mergeCell ref="AI67:AM67"/>
    <mergeCell ref="B68:E68"/>
    <mergeCell ref="U68:V68"/>
    <mergeCell ref="Z68:AB68"/>
    <mergeCell ref="AC68:AE68"/>
    <mergeCell ref="AF68:AH68"/>
    <mergeCell ref="AI68:AM68"/>
    <mergeCell ref="B69:E69"/>
    <mergeCell ref="U69:V69"/>
    <mergeCell ref="Z69:AB69"/>
    <mergeCell ref="AC69:AE69"/>
    <mergeCell ref="AF69:AH69"/>
    <mergeCell ref="AI69:AM69"/>
    <mergeCell ref="B70:E70"/>
    <mergeCell ref="U70:V70"/>
    <mergeCell ref="Z70:AB70"/>
    <mergeCell ref="AC70:AE70"/>
    <mergeCell ref="AF70:AH70"/>
    <mergeCell ref="AI70:AM70"/>
    <mergeCell ref="B71:E71"/>
    <mergeCell ref="U71:V71"/>
    <mergeCell ref="Z71:AB71"/>
    <mergeCell ref="AC71:AE71"/>
    <mergeCell ref="AF71:AH71"/>
    <mergeCell ref="AI71:AM71"/>
    <mergeCell ref="B72:E72"/>
    <mergeCell ref="U72:V72"/>
    <mergeCell ref="Z72:AB72"/>
    <mergeCell ref="AC72:AE72"/>
    <mergeCell ref="AF72:AH72"/>
    <mergeCell ref="AI72:AM72"/>
    <mergeCell ref="B73:E73"/>
    <mergeCell ref="U73:V73"/>
    <mergeCell ref="Z73:AB73"/>
    <mergeCell ref="AC73:AE73"/>
    <mergeCell ref="AF73:AH73"/>
    <mergeCell ref="AI73:AM73"/>
    <mergeCell ref="B74:E74"/>
    <mergeCell ref="U74:V74"/>
    <mergeCell ref="Z74:AB74"/>
    <mergeCell ref="AC74:AE74"/>
    <mergeCell ref="AF74:AH74"/>
    <mergeCell ref="AI74:AM74"/>
    <mergeCell ref="B75:E75"/>
    <mergeCell ref="U75:V75"/>
    <mergeCell ref="Z75:AB75"/>
    <mergeCell ref="AC75:AE75"/>
    <mergeCell ref="AF75:AH75"/>
    <mergeCell ref="AI75:AM75"/>
    <mergeCell ref="B76:E76"/>
    <mergeCell ref="U76:V76"/>
    <mergeCell ref="Z76:AB76"/>
    <mergeCell ref="AC76:AE76"/>
    <mergeCell ref="AF76:AH76"/>
    <mergeCell ref="AI76:AM76"/>
    <mergeCell ref="B77:E77"/>
    <mergeCell ref="U77:V77"/>
    <mergeCell ref="Z77:AB77"/>
    <mergeCell ref="AC77:AE77"/>
    <mergeCell ref="AF77:AH77"/>
    <mergeCell ref="AI77:AM77"/>
    <mergeCell ref="B78:E78"/>
    <mergeCell ref="U78:V78"/>
    <mergeCell ref="Z78:AB78"/>
    <mergeCell ref="AC78:AE78"/>
    <mergeCell ref="AF78:AH78"/>
    <mergeCell ref="AI78:AM78"/>
    <mergeCell ref="B79:E79"/>
    <mergeCell ref="U79:V79"/>
    <mergeCell ref="Z79:AB79"/>
    <mergeCell ref="AC79:AE79"/>
    <mergeCell ref="AF79:AH79"/>
    <mergeCell ref="AI79:AM79"/>
    <mergeCell ref="B80:E80"/>
    <mergeCell ref="U80:V80"/>
    <mergeCell ref="Z80:AB80"/>
    <mergeCell ref="AC80:AE80"/>
    <mergeCell ref="AF80:AH80"/>
    <mergeCell ref="AI80:AM80"/>
    <mergeCell ref="B81:E81"/>
    <mergeCell ref="U81:V81"/>
    <mergeCell ref="Z81:AB81"/>
    <mergeCell ref="AC81:AE81"/>
    <mergeCell ref="AF81:AH81"/>
    <mergeCell ref="AI81:AM81"/>
    <mergeCell ref="B82:E82"/>
    <mergeCell ref="U82:V82"/>
    <mergeCell ref="Z82:AB82"/>
    <mergeCell ref="AC82:AE82"/>
    <mergeCell ref="AF82:AH82"/>
    <mergeCell ref="AI82:AM82"/>
    <mergeCell ref="B83:E83"/>
    <mergeCell ref="U83:V83"/>
    <mergeCell ref="Z83:AB83"/>
    <mergeCell ref="AC83:AE83"/>
    <mergeCell ref="AF83:AH83"/>
    <mergeCell ref="AI83:AM83"/>
    <mergeCell ref="B84:E84"/>
    <mergeCell ref="U84:V84"/>
    <mergeCell ref="Z84:AB84"/>
    <mergeCell ref="AC84:AE84"/>
    <mergeCell ref="AF84:AH84"/>
    <mergeCell ref="AI84:AM84"/>
    <mergeCell ref="B85:E85"/>
    <mergeCell ref="U85:V85"/>
    <mergeCell ref="Z85:AB85"/>
    <mergeCell ref="AC85:AE85"/>
    <mergeCell ref="AF85:AH85"/>
    <mergeCell ref="AI85:AM85"/>
    <mergeCell ref="B86:E86"/>
    <mergeCell ref="U86:V86"/>
    <mergeCell ref="Z86:AB86"/>
    <mergeCell ref="AC86:AE86"/>
    <mergeCell ref="AF86:AH86"/>
    <mergeCell ref="AI86:AM86"/>
    <mergeCell ref="B87:E87"/>
    <mergeCell ref="U87:V87"/>
    <mergeCell ref="Z87:AB87"/>
    <mergeCell ref="AC87:AE87"/>
    <mergeCell ref="AF87:AH87"/>
    <mergeCell ref="AI87:AM87"/>
    <mergeCell ref="B88:E88"/>
    <mergeCell ref="U88:V88"/>
    <mergeCell ref="Z88:AB88"/>
    <mergeCell ref="AC88:AE88"/>
    <mergeCell ref="AF88:AH88"/>
    <mergeCell ref="AI88:AM88"/>
    <mergeCell ref="B89:E89"/>
    <mergeCell ref="U89:V89"/>
    <mergeCell ref="Z89:AB89"/>
    <mergeCell ref="AC89:AE89"/>
    <mergeCell ref="AF89:AH89"/>
    <mergeCell ref="AI89:AM89"/>
    <mergeCell ref="B90:E90"/>
    <mergeCell ref="U90:V90"/>
    <mergeCell ref="Z90:AB90"/>
    <mergeCell ref="AC90:AE90"/>
    <mergeCell ref="AF90:AH90"/>
    <mergeCell ref="AI90:AM90"/>
    <mergeCell ref="B91:E91"/>
    <mergeCell ref="U91:V91"/>
    <mergeCell ref="Z91:AB91"/>
    <mergeCell ref="AC91:AE91"/>
    <mergeCell ref="AF91:AH91"/>
    <mergeCell ref="AI91:AM91"/>
    <mergeCell ref="B92:E92"/>
    <mergeCell ref="U92:V92"/>
    <mergeCell ref="Z92:AB92"/>
    <mergeCell ref="AC92:AE92"/>
    <mergeCell ref="AF92:AH92"/>
    <mergeCell ref="AI92:AM92"/>
    <mergeCell ref="B93:E93"/>
    <mergeCell ref="U93:V93"/>
    <mergeCell ref="Z93:AB93"/>
    <mergeCell ref="AC93:AE93"/>
    <mergeCell ref="AF93:AH93"/>
    <mergeCell ref="AI93:AM93"/>
    <mergeCell ref="B94:E94"/>
    <mergeCell ref="U94:V94"/>
    <mergeCell ref="Z94:AB94"/>
    <mergeCell ref="AC94:AE94"/>
    <mergeCell ref="AF94:AH94"/>
    <mergeCell ref="AI94:AM94"/>
    <mergeCell ref="B95:E95"/>
    <mergeCell ref="U95:V95"/>
    <mergeCell ref="Z95:AB95"/>
    <mergeCell ref="AC95:AE95"/>
    <mergeCell ref="AF95:AH95"/>
    <mergeCell ref="AI95:AM95"/>
    <mergeCell ref="B96:E96"/>
    <mergeCell ref="U96:V96"/>
    <mergeCell ref="Z96:AB96"/>
    <mergeCell ref="AC96:AE96"/>
    <mergeCell ref="AF96:AH96"/>
    <mergeCell ref="AI96:AM96"/>
    <mergeCell ref="B97:E97"/>
    <mergeCell ref="U97:V97"/>
    <mergeCell ref="Z97:AB97"/>
    <mergeCell ref="AC97:AE97"/>
    <mergeCell ref="AF97:AH97"/>
    <mergeCell ref="AI97:AM97"/>
    <mergeCell ref="B98:E98"/>
    <mergeCell ref="U98:V98"/>
    <mergeCell ref="Z98:AB98"/>
    <mergeCell ref="AC98:AE98"/>
    <mergeCell ref="AF98:AH98"/>
    <mergeCell ref="AI98:AM98"/>
    <mergeCell ref="B99:E99"/>
    <mergeCell ref="U99:V99"/>
    <mergeCell ref="Z99:AB99"/>
    <mergeCell ref="AC99:AE99"/>
    <mergeCell ref="AF99:AH99"/>
    <mergeCell ref="AI99:AM99"/>
    <mergeCell ref="B100:E100"/>
    <mergeCell ref="U100:V100"/>
    <mergeCell ref="Z100:AB100"/>
    <mergeCell ref="AC100:AE100"/>
    <mergeCell ref="AF100:AH100"/>
    <mergeCell ref="AI100:AM100"/>
    <mergeCell ref="B101:E101"/>
    <mergeCell ref="U101:V101"/>
    <mergeCell ref="Z101:AB101"/>
    <mergeCell ref="AC101:AE101"/>
    <mergeCell ref="AF101:AH101"/>
    <mergeCell ref="AI101:AM101"/>
    <mergeCell ref="B102:E102"/>
    <mergeCell ref="U102:V102"/>
    <mergeCell ref="Z102:AB102"/>
    <mergeCell ref="AC102:AE102"/>
    <mergeCell ref="AF102:AH102"/>
    <mergeCell ref="AI102:AM102"/>
    <mergeCell ref="B103:E103"/>
    <mergeCell ref="U103:V103"/>
    <mergeCell ref="Z103:AB103"/>
    <mergeCell ref="AC103:AE103"/>
    <mergeCell ref="AF103:AH103"/>
    <mergeCell ref="AI103:AM103"/>
    <mergeCell ref="B104:E104"/>
    <mergeCell ref="U104:V104"/>
    <mergeCell ref="Z104:AB104"/>
    <mergeCell ref="AC104:AE104"/>
    <mergeCell ref="AF104:AH104"/>
    <mergeCell ref="AI104:AM104"/>
    <mergeCell ref="B105:E105"/>
    <mergeCell ref="U105:V105"/>
    <mergeCell ref="Z105:AB105"/>
    <mergeCell ref="AC105:AE105"/>
    <mergeCell ref="AF105:AH105"/>
    <mergeCell ref="AI105:AM105"/>
    <mergeCell ref="B106:E106"/>
    <mergeCell ref="U106:V106"/>
    <mergeCell ref="Z106:AB106"/>
    <mergeCell ref="AC106:AE106"/>
    <mergeCell ref="AF106:AH106"/>
    <mergeCell ref="AI106:AM106"/>
    <mergeCell ref="B107:E107"/>
    <mergeCell ref="U107:V107"/>
    <mergeCell ref="Z107:AB107"/>
    <mergeCell ref="AC107:AE107"/>
    <mergeCell ref="AF107:AH107"/>
    <mergeCell ref="AI107:AM107"/>
    <mergeCell ref="B108:E108"/>
    <mergeCell ref="U108:V108"/>
    <mergeCell ref="Z108:AB108"/>
    <mergeCell ref="AC108:AE108"/>
    <mergeCell ref="AF108:AH108"/>
    <mergeCell ref="AI108:AM108"/>
    <mergeCell ref="B109:E109"/>
    <mergeCell ref="U109:V109"/>
    <mergeCell ref="Z109:AB109"/>
    <mergeCell ref="AC109:AE109"/>
    <mergeCell ref="AF109:AH109"/>
    <mergeCell ref="AI109:AM109"/>
    <mergeCell ref="B110:E110"/>
    <mergeCell ref="U110:V110"/>
    <mergeCell ref="Z110:AB110"/>
    <mergeCell ref="AC110:AE110"/>
    <mergeCell ref="AF110:AH110"/>
    <mergeCell ref="AI110:AM110"/>
    <mergeCell ref="B111:E111"/>
    <mergeCell ref="U111:V111"/>
    <mergeCell ref="Z111:AB111"/>
    <mergeCell ref="AC111:AE111"/>
    <mergeCell ref="AF111:AH111"/>
    <mergeCell ref="AI111:AM111"/>
    <mergeCell ref="B112:E112"/>
    <mergeCell ref="U112:V112"/>
    <mergeCell ref="Z112:AB112"/>
    <mergeCell ref="AC112:AE112"/>
    <mergeCell ref="AF112:AH112"/>
    <mergeCell ref="AI112:AM112"/>
    <mergeCell ref="B113:E113"/>
    <mergeCell ref="U113:V113"/>
    <mergeCell ref="Z113:AB113"/>
    <mergeCell ref="AC113:AE113"/>
    <mergeCell ref="AF113:AH113"/>
    <mergeCell ref="AI113:AM113"/>
    <mergeCell ref="B114:E114"/>
    <mergeCell ref="U114:V114"/>
    <mergeCell ref="Z114:AB114"/>
    <mergeCell ref="AC114:AE114"/>
    <mergeCell ref="AF114:AH114"/>
    <mergeCell ref="AI114:AM114"/>
    <mergeCell ref="B115:E115"/>
    <mergeCell ref="U115:V115"/>
    <mergeCell ref="Z115:AB115"/>
    <mergeCell ref="AC115:AE115"/>
    <mergeCell ref="AF115:AH115"/>
    <mergeCell ref="AI115:AM115"/>
    <mergeCell ref="B116:E116"/>
    <mergeCell ref="U116:V116"/>
    <mergeCell ref="Z116:AB116"/>
    <mergeCell ref="AC116:AE116"/>
    <mergeCell ref="AF116:AH116"/>
    <mergeCell ref="AI116:AM116"/>
    <mergeCell ref="B117:E117"/>
    <mergeCell ref="U117:V117"/>
    <mergeCell ref="Z117:AB117"/>
    <mergeCell ref="AC117:AE117"/>
    <mergeCell ref="AF117:AH117"/>
    <mergeCell ref="AI117:AM117"/>
    <mergeCell ref="B118:E118"/>
    <mergeCell ref="U118:V118"/>
    <mergeCell ref="Z118:AB118"/>
    <mergeCell ref="AC118:AE118"/>
    <mergeCell ref="AF118:AH118"/>
    <mergeCell ref="AI118:AM118"/>
    <mergeCell ref="B119:E119"/>
    <mergeCell ref="U119:V119"/>
    <mergeCell ref="Z119:AB119"/>
    <mergeCell ref="AC119:AE119"/>
    <mergeCell ref="AF119:AH119"/>
    <mergeCell ref="AI119:AM119"/>
    <mergeCell ref="B120:E120"/>
    <mergeCell ref="U120:V120"/>
    <mergeCell ref="Z120:AB120"/>
    <mergeCell ref="AC120:AE120"/>
    <mergeCell ref="AF120:AH120"/>
    <mergeCell ref="AI120:AM120"/>
    <mergeCell ref="B121:E121"/>
    <mergeCell ref="U121:V121"/>
    <mergeCell ref="Z121:AB121"/>
    <mergeCell ref="AC121:AE121"/>
    <mergeCell ref="AF121:AH121"/>
    <mergeCell ref="AI121:AM121"/>
    <mergeCell ref="B122:E122"/>
    <mergeCell ref="U122:V122"/>
    <mergeCell ref="Z122:AB122"/>
    <mergeCell ref="AC122:AE122"/>
    <mergeCell ref="AF122:AH122"/>
    <mergeCell ref="AI122:AM122"/>
    <mergeCell ref="B123:E123"/>
    <mergeCell ref="U123:V123"/>
    <mergeCell ref="Z123:AB123"/>
    <mergeCell ref="AC123:AE123"/>
    <mergeCell ref="AF123:AH123"/>
    <mergeCell ref="AI123:AM123"/>
    <mergeCell ref="B124:E124"/>
    <mergeCell ref="U124:V124"/>
    <mergeCell ref="Z124:AB124"/>
    <mergeCell ref="AC124:AE124"/>
    <mergeCell ref="AF124:AH124"/>
    <mergeCell ref="AI124:AM124"/>
    <mergeCell ref="B125:E125"/>
    <mergeCell ref="U125:V125"/>
    <mergeCell ref="Z125:AB125"/>
    <mergeCell ref="AC125:AE125"/>
    <mergeCell ref="AF125:AH125"/>
    <mergeCell ref="AI125:AM125"/>
    <mergeCell ref="B126:E126"/>
    <mergeCell ref="U126:V126"/>
    <mergeCell ref="Z126:AB126"/>
    <mergeCell ref="AC126:AE126"/>
    <mergeCell ref="AF126:AH126"/>
    <mergeCell ref="AI126:AM126"/>
    <mergeCell ref="B127:E127"/>
    <mergeCell ref="U127:V127"/>
    <mergeCell ref="Z127:AB127"/>
    <mergeCell ref="AC127:AE127"/>
    <mergeCell ref="AF127:AH127"/>
    <mergeCell ref="AI127:AM127"/>
    <mergeCell ref="B128:E128"/>
    <mergeCell ref="U128:V128"/>
    <mergeCell ref="Z128:AB128"/>
    <mergeCell ref="AC128:AE128"/>
    <mergeCell ref="AF128:AH128"/>
    <mergeCell ref="AI128:AM128"/>
    <mergeCell ref="B129:E129"/>
    <mergeCell ref="U129:V129"/>
    <mergeCell ref="Z129:AB129"/>
    <mergeCell ref="AC129:AE129"/>
    <mergeCell ref="AF129:AH129"/>
    <mergeCell ref="AI129:AM129"/>
    <mergeCell ref="B130:E130"/>
    <mergeCell ref="U130:V130"/>
    <mergeCell ref="Z130:AB130"/>
    <mergeCell ref="AC130:AE130"/>
    <mergeCell ref="AF130:AH130"/>
    <mergeCell ref="AI130:AM130"/>
    <mergeCell ref="B131:E131"/>
    <mergeCell ref="U131:V131"/>
    <mergeCell ref="Z131:AB131"/>
    <mergeCell ref="AC131:AE131"/>
    <mergeCell ref="AF131:AH131"/>
    <mergeCell ref="AI131:AM131"/>
    <mergeCell ref="B132:E132"/>
    <mergeCell ref="U132:V132"/>
    <mergeCell ref="Z132:AB132"/>
    <mergeCell ref="AC132:AE132"/>
    <mergeCell ref="AF132:AH132"/>
    <mergeCell ref="AI132:AM132"/>
    <mergeCell ref="B133:E133"/>
    <mergeCell ref="U133:V133"/>
    <mergeCell ref="Z133:AB133"/>
    <mergeCell ref="AC133:AE133"/>
    <mergeCell ref="AF133:AH133"/>
    <mergeCell ref="AI133:AM133"/>
    <mergeCell ref="B134:E134"/>
    <mergeCell ref="U134:V134"/>
    <mergeCell ref="Z134:AB134"/>
    <mergeCell ref="AC134:AE134"/>
    <mergeCell ref="AF134:AH134"/>
    <mergeCell ref="AI134:AM134"/>
    <mergeCell ref="B135:E135"/>
    <mergeCell ref="U135:V135"/>
    <mergeCell ref="Z135:AB135"/>
    <mergeCell ref="AC135:AE135"/>
    <mergeCell ref="AF135:AH135"/>
    <mergeCell ref="AI135:AM135"/>
    <mergeCell ref="B136:E136"/>
    <mergeCell ref="U136:V136"/>
    <mergeCell ref="Z136:AB136"/>
    <mergeCell ref="AC136:AE136"/>
    <mergeCell ref="AF136:AH136"/>
    <mergeCell ref="AI136:AM136"/>
    <mergeCell ref="B137:E137"/>
    <mergeCell ref="U137:V137"/>
    <mergeCell ref="Z137:AB137"/>
    <mergeCell ref="AC137:AE137"/>
    <mergeCell ref="AF137:AH137"/>
    <mergeCell ref="AI137:AM137"/>
    <mergeCell ref="B138:E138"/>
    <mergeCell ref="U138:V138"/>
    <mergeCell ref="Z138:AB138"/>
    <mergeCell ref="AC138:AE138"/>
    <mergeCell ref="AF138:AH138"/>
    <mergeCell ref="AI138:AM138"/>
    <mergeCell ref="B139:E139"/>
    <mergeCell ref="U139:V139"/>
    <mergeCell ref="Z139:AB139"/>
    <mergeCell ref="AC139:AE139"/>
    <mergeCell ref="AF139:AH139"/>
    <mergeCell ref="AI139:AM139"/>
    <mergeCell ref="B140:E140"/>
    <mergeCell ref="U140:V140"/>
    <mergeCell ref="Z140:AB140"/>
    <mergeCell ref="AC140:AE140"/>
    <mergeCell ref="AF140:AH140"/>
    <mergeCell ref="AI140:AM140"/>
    <mergeCell ref="B141:E141"/>
    <mergeCell ref="U141:V141"/>
    <mergeCell ref="Z141:AB141"/>
    <mergeCell ref="AC141:AE141"/>
    <mergeCell ref="AF141:AH141"/>
    <mergeCell ref="AI141:AM141"/>
    <mergeCell ref="B142:E142"/>
    <mergeCell ref="U142:V142"/>
    <mergeCell ref="Z142:AB142"/>
    <mergeCell ref="AC142:AE142"/>
    <mergeCell ref="AF142:AH142"/>
    <mergeCell ref="AI142:AM142"/>
    <mergeCell ref="B143:E143"/>
    <mergeCell ref="U143:V143"/>
    <mergeCell ref="Z143:AB143"/>
    <mergeCell ref="AC143:AE143"/>
    <mergeCell ref="AF143:AH143"/>
    <mergeCell ref="AI143:AM143"/>
    <mergeCell ref="B144:E144"/>
    <mergeCell ref="U144:V144"/>
    <mergeCell ref="Z144:AB144"/>
    <mergeCell ref="AC144:AE144"/>
    <mergeCell ref="AF144:AH144"/>
    <mergeCell ref="AI144:AM144"/>
    <mergeCell ref="B147:V147"/>
    <mergeCell ref="Z147:AB147"/>
    <mergeCell ref="AC147:AE147"/>
    <mergeCell ref="AF147:AH147"/>
    <mergeCell ref="AI147:AM147"/>
    <mergeCell ref="B148:E148"/>
    <mergeCell ref="U148:V148"/>
    <mergeCell ref="Z148:AB148"/>
    <mergeCell ref="AC148:AE148"/>
    <mergeCell ref="AF148:AH148"/>
    <mergeCell ref="AI148:AM148"/>
    <mergeCell ref="B149:E149"/>
    <mergeCell ref="U149:V149"/>
    <mergeCell ref="Z149:AB149"/>
    <mergeCell ref="AC149:AE149"/>
    <mergeCell ref="AF149:AH149"/>
    <mergeCell ref="AI149:AM149"/>
    <mergeCell ref="B150:E150"/>
    <mergeCell ref="U150:V150"/>
    <mergeCell ref="Z150:AB150"/>
    <mergeCell ref="AC150:AE150"/>
    <mergeCell ref="AF150:AH150"/>
    <mergeCell ref="AI150:AM150"/>
    <mergeCell ref="B151:E151"/>
    <mergeCell ref="U151:V151"/>
    <mergeCell ref="Z151:AB151"/>
    <mergeCell ref="AC151:AE151"/>
    <mergeCell ref="AF151:AH151"/>
    <mergeCell ref="AI151:AM151"/>
    <mergeCell ref="B152:E152"/>
    <mergeCell ref="U152:V152"/>
    <mergeCell ref="Z152:AB152"/>
    <mergeCell ref="AC152:AE152"/>
    <mergeCell ref="AF152:AH152"/>
    <mergeCell ref="AI152:AM152"/>
    <mergeCell ref="B153:E153"/>
    <mergeCell ref="U153:V153"/>
    <mergeCell ref="Z153:AB153"/>
    <mergeCell ref="AC153:AE153"/>
    <mergeCell ref="AF153:AH153"/>
    <mergeCell ref="AI153:AM153"/>
    <mergeCell ref="B154:E154"/>
    <mergeCell ref="U154:V154"/>
    <mergeCell ref="Z154:AB154"/>
    <mergeCell ref="AC154:AE154"/>
    <mergeCell ref="AF154:AH154"/>
    <mergeCell ref="AI154:AM154"/>
    <mergeCell ref="B155:E155"/>
    <mergeCell ref="U155:V155"/>
    <mergeCell ref="Z155:AB155"/>
    <mergeCell ref="AC155:AE155"/>
    <mergeCell ref="AF155:AH155"/>
    <mergeCell ref="AI155:AM155"/>
    <mergeCell ref="B156:E156"/>
    <mergeCell ref="U156:V156"/>
    <mergeCell ref="Z156:AB156"/>
    <mergeCell ref="AC156:AE156"/>
    <mergeCell ref="AF156:AH156"/>
    <mergeCell ref="AI156:AM156"/>
    <mergeCell ref="B157:E157"/>
    <mergeCell ref="U157:V157"/>
    <mergeCell ref="Z157:AB157"/>
    <mergeCell ref="AC157:AE157"/>
    <mergeCell ref="AF157:AH157"/>
    <mergeCell ref="AI157:AM157"/>
    <mergeCell ref="B158:E158"/>
    <mergeCell ref="U158:V158"/>
    <mergeCell ref="Z158:AB158"/>
    <mergeCell ref="AC158:AE158"/>
    <mergeCell ref="AF158:AH158"/>
    <mergeCell ref="AI158:AM158"/>
    <mergeCell ref="B159:E159"/>
    <mergeCell ref="U159:V159"/>
    <mergeCell ref="Z159:AB159"/>
    <mergeCell ref="AC159:AE159"/>
    <mergeCell ref="AF159:AH159"/>
    <mergeCell ref="AI159:AM159"/>
    <mergeCell ref="B160:E160"/>
    <mergeCell ref="U160:V160"/>
    <mergeCell ref="Z160:AB160"/>
    <mergeCell ref="AC160:AE160"/>
    <mergeCell ref="AF160:AH160"/>
    <mergeCell ref="AI160:AM160"/>
    <mergeCell ref="B161:E161"/>
    <mergeCell ref="U161:V161"/>
    <mergeCell ref="Z161:AB161"/>
    <mergeCell ref="AC161:AE161"/>
    <mergeCell ref="AF161:AH161"/>
    <mergeCell ref="AI161:AM161"/>
    <mergeCell ref="B162:E162"/>
    <mergeCell ref="U162:V162"/>
    <mergeCell ref="Z162:AB162"/>
    <mergeCell ref="AC162:AE162"/>
    <mergeCell ref="AF162:AH162"/>
    <mergeCell ref="AI162:AM162"/>
    <mergeCell ref="B163:E163"/>
    <mergeCell ref="U163:V163"/>
    <mergeCell ref="Z163:AB163"/>
    <mergeCell ref="AC163:AE163"/>
    <mergeCell ref="AF163:AH163"/>
    <mergeCell ref="AI163:AM163"/>
    <mergeCell ref="B164:E164"/>
    <mergeCell ref="U164:V164"/>
    <mergeCell ref="Z164:AB164"/>
    <mergeCell ref="AC164:AE164"/>
    <mergeCell ref="AF164:AH164"/>
    <mergeCell ref="AI164:AM164"/>
    <mergeCell ref="B165:E165"/>
    <mergeCell ref="U165:V165"/>
    <mergeCell ref="Z165:AB165"/>
    <mergeCell ref="AC165:AE165"/>
    <mergeCell ref="AF165:AH165"/>
    <mergeCell ref="AI165:AM165"/>
    <mergeCell ref="B166:E166"/>
    <mergeCell ref="U166:V166"/>
    <mergeCell ref="Z166:AB166"/>
    <mergeCell ref="AC166:AE166"/>
    <mergeCell ref="AF166:AH166"/>
    <mergeCell ref="AI166:AM166"/>
    <mergeCell ref="B167:E167"/>
    <mergeCell ref="U167:V167"/>
    <mergeCell ref="Z167:AB167"/>
    <mergeCell ref="AC167:AE167"/>
    <mergeCell ref="AF167:AH167"/>
    <mergeCell ref="AI167:AM167"/>
    <mergeCell ref="B168:E168"/>
    <mergeCell ref="U168:V168"/>
    <mergeCell ref="Z168:AB168"/>
    <mergeCell ref="AC168:AE168"/>
    <mergeCell ref="AF168:AH168"/>
    <mergeCell ref="AI168:AM168"/>
    <mergeCell ref="B169:E169"/>
    <mergeCell ref="U169:V169"/>
    <mergeCell ref="Z169:AB169"/>
    <mergeCell ref="AC169:AE169"/>
    <mergeCell ref="AF169:AH169"/>
    <mergeCell ref="AI169:AM169"/>
    <mergeCell ref="B170:E170"/>
    <mergeCell ref="U170:V170"/>
    <mergeCell ref="Z170:AB170"/>
    <mergeCell ref="AC170:AE170"/>
    <mergeCell ref="AF170:AH170"/>
    <mergeCell ref="AI170:AM170"/>
    <mergeCell ref="B171:E171"/>
    <mergeCell ref="U171:V171"/>
    <mergeCell ref="Z171:AB171"/>
    <mergeCell ref="AC171:AE171"/>
    <mergeCell ref="AF171:AH171"/>
    <mergeCell ref="AI171:AM171"/>
    <mergeCell ref="B172:E172"/>
    <mergeCell ref="U172:V172"/>
    <mergeCell ref="Z172:AB172"/>
    <mergeCell ref="AC172:AE172"/>
    <mergeCell ref="AF172:AH172"/>
    <mergeCell ref="AI172:AM172"/>
    <mergeCell ref="B173:E173"/>
    <mergeCell ref="U173:V173"/>
    <mergeCell ref="Z173:AB173"/>
    <mergeCell ref="AC173:AE173"/>
    <mergeCell ref="AF173:AH173"/>
    <mergeCell ref="AI173:AM173"/>
    <mergeCell ref="B174:E174"/>
    <mergeCell ref="U174:V174"/>
    <mergeCell ref="Z174:AB174"/>
    <mergeCell ref="AC174:AE174"/>
    <mergeCell ref="AF174:AH174"/>
    <mergeCell ref="AI174:AM174"/>
    <mergeCell ref="B175:E175"/>
    <mergeCell ref="U175:V175"/>
    <mergeCell ref="Z175:AB175"/>
    <mergeCell ref="AC175:AE175"/>
    <mergeCell ref="AF175:AH175"/>
    <mergeCell ref="AI175:AM175"/>
    <mergeCell ref="B176:E176"/>
    <mergeCell ref="U176:V176"/>
    <mergeCell ref="Z176:AB176"/>
    <mergeCell ref="AC176:AE176"/>
    <mergeCell ref="AF176:AH176"/>
    <mergeCell ref="AI176:AM176"/>
    <mergeCell ref="B177:E177"/>
    <mergeCell ref="U177:V177"/>
    <mergeCell ref="Z177:AB177"/>
    <mergeCell ref="AC177:AE177"/>
    <mergeCell ref="AF177:AH177"/>
    <mergeCell ref="AI177:AM177"/>
    <mergeCell ref="B178:E178"/>
    <mergeCell ref="U178:V178"/>
    <mergeCell ref="Z178:AB178"/>
    <mergeCell ref="AC178:AE178"/>
    <mergeCell ref="AF178:AH178"/>
    <mergeCell ref="AI178:AM178"/>
    <mergeCell ref="B179:E179"/>
    <mergeCell ref="U179:V179"/>
    <mergeCell ref="Z179:AB179"/>
    <mergeCell ref="AC179:AE179"/>
    <mergeCell ref="AF179:AH179"/>
    <mergeCell ref="AI179:AM179"/>
    <mergeCell ref="B180:E180"/>
    <mergeCell ref="U180:V180"/>
    <mergeCell ref="Z180:AB180"/>
    <mergeCell ref="AC180:AE180"/>
    <mergeCell ref="AF180:AH180"/>
    <mergeCell ref="AI180:AM180"/>
    <mergeCell ref="B181:E181"/>
    <mergeCell ref="U181:V181"/>
    <mergeCell ref="Z181:AB181"/>
    <mergeCell ref="AC181:AE181"/>
    <mergeCell ref="AF181:AH181"/>
    <mergeCell ref="AI181:AM181"/>
    <mergeCell ref="B182:E182"/>
    <mergeCell ref="U182:V182"/>
    <mergeCell ref="Z182:AB182"/>
    <mergeCell ref="AC182:AE182"/>
    <mergeCell ref="AF182:AH182"/>
    <mergeCell ref="AI182:AM182"/>
    <mergeCell ref="AC184:AE184"/>
    <mergeCell ref="AF184:AH184"/>
    <mergeCell ref="AI184:AM184"/>
    <mergeCell ref="B183:E183"/>
    <mergeCell ref="U183:V183"/>
    <mergeCell ref="Z183:AB183"/>
    <mergeCell ref="AC183:AE183"/>
    <mergeCell ref="AF183:AH183"/>
    <mergeCell ref="AI183:AM183"/>
    <mergeCell ref="U275:V275"/>
    <mergeCell ref="U309:V309"/>
    <mergeCell ref="U314:V314"/>
    <mergeCell ref="B184:E184"/>
    <mergeCell ref="U184:V184"/>
    <mergeCell ref="Z184:AB184"/>
    <mergeCell ref="B185:E185"/>
    <mergeCell ref="U185:V185"/>
    <mergeCell ref="Z185:AB185"/>
    <mergeCell ref="B187:E187"/>
    <mergeCell ref="AC185:AE185"/>
    <mergeCell ref="AF185:AH185"/>
    <mergeCell ref="AI185:AM185"/>
    <mergeCell ref="B186:E186"/>
    <mergeCell ref="U186:V186"/>
    <mergeCell ref="Z186:AB186"/>
    <mergeCell ref="AC186:AE186"/>
    <mergeCell ref="AF186:AH186"/>
    <mergeCell ref="AI186:AM186"/>
    <mergeCell ref="U187:V187"/>
    <mergeCell ref="Z187:AB187"/>
    <mergeCell ref="AC187:AE187"/>
    <mergeCell ref="AF187:AH187"/>
    <mergeCell ref="AI187:AM187"/>
    <mergeCell ref="B188:E188"/>
    <mergeCell ref="U188:V188"/>
    <mergeCell ref="Z188:AB188"/>
    <mergeCell ref="AC188:AE188"/>
    <mergeCell ref="AF188:AH188"/>
    <mergeCell ref="AI188:AM188"/>
    <mergeCell ref="B189:E189"/>
    <mergeCell ref="U189:V189"/>
    <mergeCell ref="Z189:AB189"/>
    <mergeCell ref="AC189:AE189"/>
    <mergeCell ref="AF189:AH189"/>
    <mergeCell ref="AI189:AM189"/>
    <mergeCell ref="B190:E190"/>
    <mergeCell ref="U190:V190"/>
    <mergeCell ref="Z190:AB190"/>
    <mergeCell ref="AC190:AE190"/>
    <mergeCell ref="AF190:AH190"/>
    <mergeCell ref="AI190:AM190"/>
    <mergeCell ref="B191:E191"/>
    <mergeCell ref="U191:V191"/>
    <mergeCell ref="Z191:AB191"/>
    <mergeCell ref="AC191:AE191"/>
    <mergeCell ref="AF191:AH191"/>
    <mergeCell ref="AI191:AM191"/>
    <mergeCell ref="B192:E192"/>
    <mergeCell ref="U192:V192"/>
    <mergeCell ref="Z192:AB192"/>
    <mergeCell ref="AC192:AE192"/>
    <mergeCell ref="AF192:AH192"/>
    <mergeCell ref="AI192:AM192"/>
    <mergeCell ref="B193:E193"/>
    <mergeCell ref="U193:V193"/>
    <mergeCell ref="Z193:AB193"/>
    <mergeCell ref="AC193:AE193"/>
    <mergeCell ref="AF193:AH193"/>
    <mergeCell ref="AI193:AM193"/>
    <mergeCell ref="B194:E194"/>
    <mergeCell ref="U194:V194"/>
    <mergeCell ref="Z194:AB194"/>
    <mergeCell ref="AC194:AE194"/>
    <mergeCell ref="AF194:AH194"/>
    <mergeCell ref="AI194:AM194"/>
    <mergeCell ref="B195:E195"/>
    <mergeCell ref="U195:V195"/>
    <mergeCell ref="Z195:AB195"/>
    <mergeCell ref="AC195:AE195"/>
    <mergeCell ref="AF195:AH195"/>
    <mergeCell ref="AI195:AM195"/>
    <mergeCell ref="B196:E196"/>
    <mergeCell ref="U196:V196"/>
    <mergeCell ref="Z196:AB196"/>
    <mergeCell ref="AC196:AE196"/>
    <mergeCell ref="AF196:AH196"/>
    <mergeCell ref="AI196:AM196"/>
    <mergeCell ref="B197:E197"/>
    <mergeCell ref="U197:V197"/>
    <mergeCell ref="Z197:AB197"/>
    <mergeCell ref="AC197:AE197"/>
    <mergeCell ref="AF197:AH197"/>
    <mergeCell ref="AI197:AM197"/>
    <mergeCell ref="B198:E198"/>
    <mergeCell ref="U198:V198"/>
    <mergeCell ref="Z198:AB198"/>
    <mergeCell ref="AC198:AE198"/>
    <mergeCell ref="AF198:AH198"/>
    <mergeCell ref="AI198:AM198"/>
    <mergeCell ref="B199:E199"/>
    <mergeCell ref="U199:V199"/>
    <mergeCell ref="Z199:AB199"/>
    <mergeCell ref="AC199:AE199"/>
    <mergeCell ref="AF199:AH199"/>
    <mergeCell ref="AI199:AM199"/>
    <mergeCell ref="B200:E200"/>
    <mergeCell ref="U200:V200"/>
    <mergeCell ref="Z200:AB200"/>
    <mergeCell ref="AC200:AE200"/>
    <mergeCell ref="AF200:AH200"/>
    <mergeCell ref="AI200:AM200"/>
    <mergeCell ref="B201:E201"/>
    <mergeCell ref="U201:V201"/>
    <mergeCell ref="Z201:AB201"/>
    <mergeCell ref="AC201:AE201"/>
    <mergeCell ref="AF201:AH201"/>
    <mergeCell ref="AI201:AM201"/>
    <mergeCell ref="B202:E202"/>
    <mergeCell ref="U202:V202"/>
    <mergeCell ref="Z202:AB202"/>
    <mergeCell ref="AC202:AE202"/>
    <mergeCell ref="AF202:AH202"/>
    <mergeCell ref="AI202:AM202"/>
    <mergeCell ref="B203:E203"/>
    <mergeCell ref="U203:V203"/>
    <mergeCell ref="Z203:AB203"/>
    <mergeCell ref="AC203:AE203"/>
    <mergeCell ref="AF203:AH203"/>
    <mergeCell ref="AI203:AM203"/>
    <mergeCell ref="B204:E204"/>
    <mergeCell ref="U204:V204"/>
    <mergeCell ref="Z204:AB204"/>
    <mergeCell ref="AC204:AE204"/>
    <mergeCell ref="AF204:AH204"/>
    <mergeCell ref="AI204:AM204"/>
    <mergeCell ref="B205:E205"/>
    <mergeCell ref="U205:V205"/>
    <mergeCell ref="Z205:AB205"/>
    <mergeCell ref="AC205:AE205"/>
    <mergeCell ref="AF205:AH205"/>
    <mergeCell ref="AI205:AM205"/>
    <mergeCell ref="B206:E206"/>
    <mergeCell ref="U206:V206"/>
    <mergeCell ref="Z206:AB206"/>
    <mergeCell ref="AC206:AE206"/>
    <mergeCell ref="AF206:AH206"/>
    <mergeCell ref="AI206:AM206"/>
    <mergeCell ref="B207:E207"/>
    <mergeCell ref="U207:V207"/>
    <mergeCell ref="Z207:AB207"/>
    <mergeCell ref="AC207:AE207"/>
    <mergeCell ref="AF207:AH207"/>
    <mergeCell ref="AI207:AM207"/>
    <mergeCell ref="B211:V211"/>
    <mergeCell ref="Z211:AB211"/>
    <mergeCell ref="AC211:AE211"/>
    <mergeCell ref="AF211:AH211"/>
    <mergeCell ref="AI211:AM211"/>
    <mergeCell ref="B212:E212"/>
    <mergeCell ref="U212:V212"/>
    <mergeCell ref="Z212:AB212"/>
    <mergeCell ref="AC212:AE212"/>
    <mergeCell ref="AF212:AH212"/>
    <mergeCell ref="AI212:AM212"/>
    <mergeCell ref="B213:E213"/>
    <mergeCell ref="U213:V213"/>
    <mergeCell ref="Z213:AB213"/>
    <mergeCell ref="AC213:AE213"/>
    <mergeCell ref="AF213:AH213"/>
    <mergeCell ref="AI213:AM213"/>
    <mergeCell ref="B214:E214"/>
    <mergeCell ref="U214:V214"/>
    <mergeCell ref="Z214:AB214"/>
    <mergeCell ref="AC214:AE214"/>
    <mergeCell ref="AF214:AH214"/>
    <mergeCell ref="AI214:AM214"/>
    <mergeCell ref="B215:E215"/>
    <mergeCell ref="U215:V215"/>
    <mergeCell ref="Z215:AB215"/>
    <mergeCell ref="AC215:AE215"/>
    <mergeCell ref="AF215:AH215"/>
    <mergeCell ref="AI215:AM215"/>
    <mergeCell ref="B216:E216"/>
    <mergeCell ref="U216:V216"/>
    <mergeCell ref="Z216:AB216"/>
    <mergeCell ref="AC216:AE216"/>
    <mergeCell ref="AF216:AH216"/>
    <mergeCell ref="AI216:AM216"/>
    <mergeCell ref="B217:E217"/>
    <mergeCell ref="U217:V217"/>
    <mergeCell ref="Z217:AB217"/>
    <mergeCell ref="AC217:AE217"/>
    <mergeCell ref="AF217:AH217"/>
    <mergeCell ref="AI217:AM217"/>
    <mergeCell ref="B218:E218"/>
    <mergeCell ref="U218:V218"/>
    <mergeCell ref="Z218:AB218"/>
    <mergeCell ref="AC218:AE218"/>
    <mergeCell ref="AF218:AH218"/>
    <mergeCell ref="AI218:AM218"/>
    <mergeCell ref="B219:E219"/>
    <mergeCell ref="U219:V219"/>
    <mergeCell ref="Z219:AB219"/>
    <mergeCell ref="AC219:AE219"/>
    <mergeCell ref="AF219:AH219"/>
    <mergeCell ref="AI219:AM219"/>
    <mergeCell ref="B220:E220"/>
    <mergeCell ref="U220:V220"/>
    <mergeCell ref="Z220:AB220"/>
    <mergeCell ref="AC220:AE220"/>
    <mergeCell ref="AF220:AH220"/>
    <mergeCell ref="AI220:AM220"/>
    <mergeCell ref="B221:E221"/>
    <mergeCell ref="U221:V221"/>
    <mergeCell ref="Z221:AB221"/>
    <mergeCell ref="AC221:AE221"/>
    <mergeCell ref="AF221:AH221"/>
    <mergeCell ref="AI221:AM221"/>
    <mergeCell ref="B222:E222"/>
    <mergeCell ref="U222:V222"/>
    <mergeCell ref="Z222:AB222"/>
    <mergeCell ref="AC222:AE222"/>
    <mergeCell ref="AF222:AH222"/>
    <mergeCell ref="AI222:AM222"/>
    <mergeCell ref="B223:E223"/>
    <mergeCell ref="U223:V223"/>
    <mergeCell ref="Z223:AB223"/>
    <mergeCell ref="AC223:AE223"/>
    <mergeCell ref="AF223:AH223"/>
    <mergeCell ref="AI223:AM223"/>
    <mergeCell ref="B224:E224"/>
    <mergeCell ref="U224:V224"/>
    <mergeCell ref="Z224:AB224"/>
    <mergeCell ref="AC224:AE224"/>
    <mergeCell ref="AF224:AH224"/>
    <mergeCell ref="AI224:AM224"/>
    <mergeCell ref="B227:V227"/>
    <mergeCell ref="Z227:AB227"/>
    <mergeCell ref="AC227:AE227"/>
    <mergeCell ref="AF227:AH227"/>
    <mergeCell ref="AI227:AM227"/>
    <mergeCell ref="B228:E228"/>
    <mergeCell ref="U228:V228"/>
    <mergeCell ref="Z228:AB228"/>
    <mergeCell ref="AC228:AE228"/>
    <mergeCell ref="AF228:AH228"/>
    <mergeCell ref="AI228:AM228"/>
    <mergeCell ref="B229:E229"/>
    <mergeCell ref="U229:V229"/>
    <mergeCell ref="Z229:AB229"/>
    <mergeCell ref="AC229:AE229"/>
    <mergeCell ref="AF229:AH229"/>
    <mergeCell ref="AI229:AM229"/>
    <mergeCell ref="B230:E230"/>
    <mergeCell ref="U230:V230"/>
    <mergeCell ref="Z230:AB230"/>
    <mergeCell ref="AC230:AE230"/>
    <mergeCell ref="AF230:AH230"/>
    <mergeCell ref="AI230:AM230"/>
    <mergeCell ref="B231:E231"/>
    <mergeCell ref="U231:V231"/>
    <mergeCell ref="Z231:AB231"/>
    <mergeCell ref="AC231:AE231"/>
    <mergeCell ref="AF231:AH231"/>
    <mergeCell ref="AI231:AM231"/>
    <mergeCell ref="B232:E232"/>
    <mergeCell ref="U232:V232"/>
    <mergeCell ref="Z232:AB232"/>
    <mergeCell ref="AC232:AE232"/>
    <mergeCell ref="AF232:AH232"/>
    <mergeCell ref="AI232:AM232"/>
    <mergeCell ref="B233:E233"/>
    <mergeCell ref="U233:V233"/>
    <mergeCell ref="Z233:AB233"/>
    <mergeCell ref="AC233:AE233"/>
    <mergeCell ref="AF233:AH233"/>
    <mergeCell ref="AI233:AM233"/>
    <mergeCell ref="B236:V236"/>
    <mergeCell ref="Z236:AB236"/>
    <mergeCell ref="AC236:AE236"/>
    <mergeCell ref="AF236:AH236"/>
    <mergeCell ref="AI236:AM236"/>
    <mergeCell ref="B237:E237"/>
    <mergeCell ref="U237:V237"/>
    <mergeCell ref="Z237:AB237"/>
    <mergeCell ref="AC237:AE237"/>
    <mergeCell ref="AF237:AH237"/>
    <mergeCell ref="AI237:AM237"/>
    <mergeCell ref="B238:E238"/>
    <mergeCell ref="U238:V238"/>
    <mergeCell ref="Z238:AB238"/>
    <mergeCell ref="AC238:AE238"/>
    <mergeCell ref="AF238:AH238"/>
    <mergeCell ref="AI238:AM238"/>
    <mergeCell ref="B239:E239"/>
    <mergeCell ref="U239:V239"/>
    <mergeCell ref="Z239:AB239"/>
    <mergeCell ref="AC239:AE239"/>
    <mergeCell ref="AF239:AH239"/>
    <mergeCell ref="AI239:AM239"/>
    <mergeCell ref="B240:E240"/>
    <mergeCell ref="U240:V240"/>
    <mergeCell ref="Z240:AB240"/>
    <mergeCell ref="AC240:AE240"/>
    <mergeCell ref="AF240:AH240"/>
    <mergeCell ref="AI240:AM240"/>
    <mergeCell ref="B241:E241"/>
    <mergeCell ref="U241:V241"/>
    <mergeCell ref="Z241:AB241"/>
    <mergeCell ref="AC241:AE241"/>
    <mergeCell ref="AF241:AH241"/>
    <mergeCell ref="AI241:AM241"/>
    <mergeCell ref="B242:E242"/>
    <mergeCell ref="U242:V242"/>
    <mergeCell ref="Z242:AB242"/>
    <mergeCell ref="AC242:AE242"/>
    <mergeCell ref="AF242:AH242"/>
    <mergeCell ref="AI242:AM242"/>
    <mergeCell ref="B243:E243"/>
    <mergeCell ref="U243:V243"/>
    <mergeCell ref="Z243:AB243"/>
    <mergeCell ref="AC243:AE243"/>
    <mergeCell ref="AF243:AH243"/>
    <mergeCell ref="AI243:AM243"/>
    <mergeCell ref="B244:E244"/>
    <mergeCell ref="U244:V244"/>
    <mergeCell ref="Z244:AB244"/>
    <mergeCell ref="AC244:AE244"/>
    <mergeCell ref="AF244:AH244"/>
    <mergeCell ref="AI244:AM244"/>
    <mergeCell ref="B245:E245"/>
    <mergeCell ref="U245:V245"/>
    <mergeCell ref="Z245:AB245"/>
    <mergeCell ref="AC245:AE245"/>
    <mergeCell ref="AF245:AH245"/>
    <mergeCell ref="AI245:AM245"/>
    <mergeCell ref="B246:E246"/>
    <mergeCell ref="U246:V246"/>
    <mergeCell ref="Z246:AB246"/>
    <mergeCell ref="AC246:AE246"/>
    <mergeCell ref="AF246:AH246"/>
    <mergeCell ref="AI246:AM246"/>
    <mergeCell ref="B247:E247"/>
    <mergeCell ref="U247:V247"/>
    <mergeCell ref="Z247:AB247"/>
    <mergeCell ref="AC247:AE247"/>
    <mergeCell ref="AF247:AH247"/>
    <mergeCell ref="AI247:AM247"/>
    <mergeCell ref="B248:E248"/>
    <mergeCell ref="U248:V248"/>
    <mergeCell ref="Z248:AB248"/>
    <mergeCell ref="AC248:AE248"/>
    <mergeCell ref="AF248:AH248"/>
    <mergeCell ref="AI248:AM248"/>
    <mergeCell ref="B249:E249"/>
    <mergeCell ref="U249:V249"/>
    <mergeCell ref="Z249:AB249"/>
    <mergeCell ref="AC249:AE249"/>
    <mergeCell ref="AF249:AH249"/>
    <mergeCell ref="AI249:AM249"/>
    <mergeCell ref="B250:E250"/>
    <mergeCell ref="U250:V250"/>
    <mergeCell ref="Z250:AB250"/>
    <mergeCell ref="AC250:AE250"/>
    <mergeCell ref="AF250:AH250"/>
    <mergeCell ref="AI250:AM250"/>
    <mergeCell ref="B251:E251"/>
    <mergeCell ref="U251:V251"/>
    <mergeCell ref="Z251:AB251"/>
    <mergeCell ref="AC251:AE251"/>
    <mergeCell ref="AF251:AH251"/>
    <mergeCell ref="AI251:AM251"/>
    <mergeCell ref="B252:E252"/>
    <mergeCell ref="U252:V252"/>
    <mergeCell ref="Z252:AB252"/>
    <mergeCell ref="AC252:AE252"/>
    <mergeCell ref="AF252:AH252"/>
    <mergeCell ref="AI252:AM252"/>
    <mergeCell ref="B255:V255"/>
    <mergeCell ref="Z255:AB255"/>
    <mergeCell ref="AC255:AE255"/>
    <mergeCell ref="AF255:AH255"/>
    <mergeCell ref="AI255:AM255"/>
    <mergeCell ref="B256:E256"/>
    <mergeCell ref="U256:V256"/>
    <mergeCell ref="Z256:AB256"/>
    <mergeCell ref="AC256:AE256"/>
    <mergeCell ref="AF256:AH256"/>
    <mergeCell ref="AI256:AM256"/>
    <mergeCell ref="B257:E257"/>
    <mergeCell ref="U257:V257"/>
    <mergeCell ref="Z257:AB257"/>
    <mergeCell ref="AC257:AE257"/>
    <mergeCell ref="AF257:AH257"/>
    <mergeCell ref="AI257:AM257"/>
    <mergeCell ref="B258:E258"/>
    <mergeCell ref="U258:V258"/>
    <mergeCell ref="Z258:AB258"/>
    <mergeCell ref="AC258:AE258"/>
    <mergeCell ref="AF258:AH258"/>
    <mergeCell ref="AI258:AM258"/>
    <mergeCell ref="B259:E259"/>
    <mergeCell ref="U259:V259"/>
    <mergeCell ref="Z259:AB259"/>
    <mergeCell ref="AC259:AE259"/>
    <mergeCell ref="AF259:AH259"/>
    <mergeCell ref="AI259:AM259"/>
    <mergeCell ref="B260:E260"/>
    <mergeCell ref="U260:V260"/>
    <mergeCell ref="Z260:AB260"/>
    <mergeCell ref="AC260:AE260"/>
    <mergeCell ref="AF260:AH260"/>
    <mergeCell ref="AI260:AM260"/>
    <mergeCell ref="B261:E261"/>
    <mergeCell ref="U261:V261"/>
    <mergeCell ref="Z261:AB261"/>
    <mergeCell ref="AC261:AE261"/>
    <mergeCell ref="AF261:AH261"/>
    <mergeCell ref="AI261:AM261"/>
    <mergeCell ref="B262:E262"/>
    <mergeCell ref="U262:V262"/>
    <mergeCell ref="Z262:AB262"/>
    <mergeCell ref="AC262:AE262"/>
    <mergeCell ref="AF262:AH262"/>
    <mergeCell ref="AI262:AM262"/>
    <mergeCell ref="B263:E263"/>
    <mergeCell ref="U263:V263"/>
    <mergeCell ref="Z263:AB263"/>
    <mergeCell ref="AC263:AE263"/>
    <mergeCell ref="AF263:AH263"/>
    <mergeCell ref="AI263:AM263"/>
    <mergeCell ref="B264:E264"/>
    <mergeCell ref="U264:V264"/>
    <mergeCell ref="Z264:AB264"/>
    <mergeCell ref="AC264:AE264"/>
    <mergeCell ref="AF264:AH264"/>
    <mergeCell ref="AI264:AM264"/>
    <mergeCell ref="B265:E265"/>
    <mergeCell ref="U265:V265"/>
    <mergeCell ref="Z265:AB265"/>
    <mergeCell ref="AC265:AE265"/>
    <mergeCell ref="AF265:AH265"/>
    <mergeCell ref="AI265:AM265"/>
    <mergeCell ref="B266:E266"/>
    <mergeCell ref="U266:V266"/>
    <mergeCell ref="Z266:AB266"/>
    <mergeCell ref="AC266:AE266"/>
    <mergeCell ref="AF266:AH266"/>
    <mergeCell ref="AI266:AM266"/>
    <mergeCell ref="B267:E267"/>
    <mergeCell ref="U267:V267"/>
    <mergeCell ref="Z267:AB267"/>
    <mergeCell ref="AC267:AE267"/>
    <mergeCell ref="AF267:AH267"/>
    <mergeCell ref="AI267:AM267"/>
    <mergeCell ref="B268:E268"/>
    <mergeCell ref="U268:V268"/>
    <mergeCell ref="Z268:AB268"/>
    <mergeCell ref="AC268:AE268"/>
    <mergeCell ref="AF268:AH268"/>
    <mergeCell ref="AI268:AM268"/>
    <mergeCell ref="B269:E269"/>
    <mergeCell ref="U269:V269"/>
    <mergeCell ref="Z269:AB269"/>
    <mergeCell ref="AC269:AE269"/>
    <mergeCell ref="AF269:AH269"/>
    <mergeCell ref="AI269:AM269"/>
    <mergeCell ref="B270:E270"/>
    <mergeCell ref="U270:V270"/>
    <mergeCell ref="Z270:AB270"/>
    <mergeCell ref="AC270:AE270"/>
    <mergeCell ref="AF270:AH270"/>
    <mergeCell ref="AI270:AM270"/>
    <mergeCell ref="B271:E271"/>
    <mergeCell ref="U271:V271"/>
    <mergeCell ref="Z271:AB271"/>
    <mergeCell ref="AC271:AE271"/>
    <mergeCell ref="AF271:AH271"/>
    <mergeCell ref="AI271:AM271"/>
    <mergeCell ref="B272:E272"/>
    <mergeCell ref="U272:V272"/>
    <mergeCell ref="Z272:AB272"/>
    <mergeCell ref="AC272:AE272"/>
    <mergeCell ref="AF272:AH272"/>
    <mergeCell ref="AI272:AM272"/>
    <mergeCell ref="B273:E273"/>
    <mergeCell ref="U273:V273"/>
    <mergeCell ref="Z273:AB273"/>
    <mergeCell ref="AC273:AE273"/>
    <mergeCell ref="AF273:AH273"/>
    <mergeCell ref="AI273:AM273"/>
    <mergeCell ref="B274:E274"/>
    <mergeCell ref="U274:V274"/>
    <mergeCell ref="Z274:AB274"/>
    <mergeCell ref="AC274:AE274"/>
    <mergeCell ref="AF274:AH274"/>
    <mergeCell ref="AI274:AM274"/>
    <mergeCell ref="B277:V277"/>
    <mergeCell ref="Z277:AB277"/>
    <mergeCell ref="AC277:AE277"/>
    <mergeCell ref="AF277:AH277"/>
    <mergeCell ref="AI277:AM277"/>
    <mergeCell ref="B278:E278"/>
    <mergeCell ref="U278:V278"/>
    <mergeCell ref="Z278:AB278"/>
    <mergeCell ref="AC278:AE278"/>
    <mergeCell ref="AF278:AH278"/>
    <mergeCell ref="AI278:AM278"/>
    <mergeCell ref="B279:E279"/>
    <mergeCell ref="U279:V279"/>
    <mergeCell ref="Z279:AB279"/>
    <mergeCell ref="AC279:AE279"/>
    <mergeCell ref="AF279:AH279"/>
    <mergeCell ref="AI279:AM279"/>
    <mergeCell ref="B280:E280"/>
    <mergeCell ref="U280:V280"/>
    <mergeCell ref="Z280:AB280"/>
    <mergeCell ref="AC280:AE280"/>
    <mergeCell ref="AF280:AH280"/>
    <mergeCell ref="AI280:AM280"/>
    <mergeCell ref="B281:E281"/>
    <mergeCell ref="U281:V281"/>
    <mergeCell ref="Z281:AB281"/>
    <mergeCell ref="AC281:AE281"/>
    <mergeCell ref="AF281:AH281"/>
    <mergeCell ref="AI281:AM281"/>
    <mergeCell ref="B282:E282"/>
    <mergeCell ref="U282:V282"/>
    <mergeCell ref="Z282:AB282"/>
    <mergeCell ref="AC282:AE282"/>
    <mergeCell ref="AF282:AH282"/>
    <mergeCell ref="AI282:AM282"/>
    <mergeCell ref="B283:E283"/>
    <mergeCell ref="U283:V283"/>
    <mergeCell ref="Z283:AB283"/>
    <mergeCell ref="AC283:AE283"/>
    <mergeCell ref="AF283:AH283"/>
    <mergeCell ref="AI283:AM283"/>
    <mergeCell ref="B284:E284"/>
    <mergeCell ref="U284:V284"/>
    <mergeCell ref="Z284:AB284"/>
    <mergeCell ref="AC284:AE284"/>
    <mergeCell ref="AF284:AH284"/>
    <mergeCell ref="AI284:AM284"/>
    <mergeCell ref="B285:E285"/>
    <mergeCell ref="U285:V285"/>
    <mergeCell ref="Z285:AB285"/>
    <mergeCell ref="AC285:AE285"/>
    <mergeCell ref="AF285:AH285"/>
    <mergeCell ref="AI285:AM285"/>
    <mergeCell ref="B286:E286"/>
    <mergeCell ref="U286:V286"/>
    <mergeCell ref="Z286:AB286"/>
    <mergeCell ref="AC286:AE286"/>
    <mergeCell ref="AF286:AH286"/>
    <mergeCell ref="AI286:AM286"/>
    <mergeCell ref="B287:E287"/>
    <mergeCell ref="U287:V287"/>
    <mergeCell ref="Z287:AB287"/>
    <mergeCell ref="AC287:AE287"/>
    <mergeCell ref="AF287:AH287"/>
    <mergeCell ref="AI287:AM287"/>
    <mergeCell ref="B288:E288"/>
    <mergeCell ref="U288:V288"/>
    <mergeCell ref="Z288:AB288"/>
    <mergeCell ref="AC288:AE288"/>
    <mergeCell ref="AF288:AH288"/>
    <mergeCell ref="AI288:AM288"/>
    <mergeCell ref="B289:E289"/>
    <mergeCell ref="U289:V289"/>
    <mergeCell ref="Z289:AB289"/>
    <mergeCell ref="AC289:AE289"/>
    <mergeCell ref="AF289:AH289"/>
    <mergeCell ref="AI289:AM289"/>
    <mergeCell ref="B290:E290"/>
    <mergeCell ref="U290:V290"/>
    <mergeCell ref="Z290:AB290"/>
    <mergeCell ref="AC290:AE290"/>
    <mergeCell ref="AF290:AH290"/>
    <mergeCell ref="AI290:AM290"/>
    <mergeCell ref="B291:E291"/>
    <mergeCell ref="U291:V291"/>
    <mergeCell ref="Z291:AB291"/>
    <mergeCell ref="AC291:AE291"/>
    <mergeCell ref="AF291:AH291"/>
    <mergeCell ref="AI291:AM291"/>
    <mergeCell ref="B292:E292"/>
    <mergeCell ref="U292:V292"/>
    <mergeCell ref="Z292:AB292"/>
    <mergeCell ref="AC292:AE292"/>
    <mergeCell ref="AF292:AH292"/>
    <mergeCell ref="AI292:AM292"/>
    <mergeCell ref="B293:E293"/>
    <mergeCell ref="U293:V293"/>
    <mergeCell ref="Z293:AB293"/>
    <mergeCell ref="AC293:AE293"/>
    <mergeCell ref="AF293:AH293"/>
    <mergeCell ref="AI293:AM293"/>
    <mergeCell ref="B294:E294"/>
    <mergeCell ref="U294:V294"/>
    <mergeCell ref="Z294:AB294"/>
    <mergeCell ref="AC294:AE294"/>
    <mergeCell ref="AF294:AH294"/>
    <mergeCell ref="AI294:AM294"/>
    <mergeCell ref="B295:E295"/>
    <mergeCell ref="U295:V295"/>
    <mergeCell ref="Z295:AB295"/>
    <mergeCell ref="AC295:AE295"/>
    <mergeCell ref="AF295:AH295"/>
    <mergeCell ref="AI295:AM295"/>
    <mergeCell ref="B296:E296"/>
    <mergeCell ref="U296:V296"/>
    <mergeCell ref="Z296:AB296"/>
    <mergeCell ref="AC296:AE296"/>
    <mergeCell ref="AF296:AH296"/>
    <mergeCell ref="AI296:AM296"/>
    <mergeCell ref="B297:E297"/>
    <mergeCell ref="U297:V297"/>
    <mergeCell ref="Z297:AB297"/>
    <mergeCell ref="AC297:AE297"/>
    <mergeCell ref="AF297:AH297"/>
    <mergeCell ref="AI297:AM297"/>
    <mergeCell ref="B298:E298"/>
    <mergeCell ref="U298:V298"/>
    <mergeCell ref="Z298:AB298"/>
    <mergeCell ref="AC298:AE298"/>
    <mergeCell ref="AF298:AH298"/>
    <mergeCell ref="AI298:AM298"/>
    <mergeCell ref="B299:E299"/>
    <mergeCell ref="U299:V299"/>
    <mergeCell ref="Z299:AB299"/>
    <mergeCell ref="AC299:AE299"/>
    <mergeCell ref="AF299:AH299"/>
    <mergeCell ref="AI299:AM299"/>
    <mergeCell ref="B300:E300"/>
    <mergeCell ref="U300:V300"/>
    <mergeCell ref="Z300:AB300"/>
    <mergeCell ref="AC300:AE300"/>
    <mergeCell ref="AF300:AH300"/>
    <mergeCell ref="AI300:AM300"/>
    <mergeCell ref="B301:E301"/>
    <mergeCell ref="U301:V301"/>
    <mergeCell ref="Z301:AB301"/>
    <mergeCell ref="AC301:AE301"/>
    <mergeCell ref="AF301:AH301"/>
    <mergeCell ref="AI301:AM301"/>
    <mergeCell ref="B302:E302"/>
    <mergeCell ref="U302:V302"/>
    <mergeCell ref="Z302:AB302"/>
    <mergeCell ref="AC302:AE302"/>
    <mergeCell ref="AF302:AH302"/>
    <mergeCell ref="AI302:AM302"/>
    <mergeCell ref="B303:E303"/>
    <mergeCell ref="U303:V303"/>
    <mergeCell ref="Z303:AB303"/>
    <mergeCell ref="AC303:AE303"/>
    <mergeCell ref="AF303:AH303"/>
    <mergeCell ref="AI303:AM303"/>
    <mergeCell ref="B304:E304"/>
    <mergeCell ref="U304:V304"/>
    <mergeCell ref="Z304:AB304"/>
    <mergeCell ref="AC304:AE304"/>
    <mergeCell ref="AF304:AH304"/>
    <mergeCell ref="AI304:AM304"/>
    <mergeCell ref="B305:E305"/>
    <mergeCell ref="U305:V305"/>
    <mergeCell ref="Z305:AB305"/>
    <mergeCell ref="AC305:AE305"/>
    <mergeCell ref="AF305:AH305"/>
    <mergeCell ref="AI305:AM305"/>
    <mergeCell ref="Z307:AB307"/>
    <mergeCell ref="AC307:AE307"/>
    <mergeCell ref="AF307:AH307"/>
    <mergeCell ref="AI307:AM307"/>
    <mergeCell ref="B306:E306"/>
    <mergeCell ref="U306:V306"/>
    <mergeCell ref="Z306:AB306"/>
    <mergeCell ref="AC306:AE306"/>
    <mergeCell ref="AF306:AH306"/>
    <mergeCell ref="AI306:AM306"/>
    <mergeCell ref="B313:E313"/>
    <mergeCell ref="I313:M313"/>
    <mergeCell ref="U313:V313"/>
    <mergeCell ref="Z313:AB313"/>
    <mergeCell ref="AC313:AE313"/>
    <mergeCell ref="B308:E308"/>
    <mergeCell ref="U308:V308"/>
    <mergeCell ref="Z308:AB308"/>
    <mergeCell ref="AC308:AE308"/>
    <mergeCell ref="U253:V253"/>
    <mergeCell ref="B312:V312"/>
    <mergeCell ref="Z312:AB312"/>
    <mergeCell ref="AC312:AE312"/>
    <mergeCell ref="AF312:AH312"/>
    <mergeCell ref="AI312:AM312"/>
    <mergeCell ref="AF308:AH308"/>
    <mergeCell ref="AI308:AM308"/>
    <mergeCell ref="B307:E307"/>
    <mergeCell ref="U307:V307"/>
    <mergeCell ref="V4:Z4"/>
    <mergeCell ref="AF313:AH313"/>
    <mergeCell ref="AI313:AM313"/>
    <mergeCell ref="P10:V10"/>
    <mergeCell ref="AI10:AM10"/>
    <mergeCell ref="U145:V145"/>
    <mergeCell ref="U208:V208"/>
    <mergeCell ref="A209:AL210"/>
    <mergeCell ref="U225:V225"/>
    <mergeCell ref="U234:V23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402"/>
  <sheetViews>
    <sheetView view="pageBreakPreview" zoomScale="60" zoomScalePageLayoutView="0" workbookViewId="0" topLeftCell="V127">
      <selection activeCell="X114" sqref="X114:X141"/>
    </sheetView>
  </sheetViews>
  <sheetFormatPr defaultColWidth="9.140625" defaultRowHeight="12.75"/>
  <cols>
    <col min="1" max="1" width="8.8515625" style="0" hidden="1" customWidth="1"/>
    <col min="2" max="2" width="1.28515625" style="0" hidden="1" customWidth="1"/>
    <col min="3" max="3" width="10.57421875" style="0" hidden="1" customWidth="1"/>
    <col min="4" max="4" width="9.8515625" style="0" hidden="1" customWidth="1"/>
    <col min="5" max="5" width="4.00390625" style="0" hidden="1" customWidth="1"/>
    <col min="6" max="6" width="17.00390625" style="0" hidden="1" customWidth="1"/>
    <col min="7" max="7" width="9.28125" style="0" hidden="1" customWidth="1"/>
    <col min="8" max="8" width="4.8515625" style="0" hidden="1" customWidth="1"/>
    <col min="9" max="9" width="6.140625" style="0" hidden="1" customWidth="1"/>
    <col min="10" max="10" width="8.28125" style="0" hidden="1" customWidth="1"/>
    <col min="11" max="12" width="2.00390625" style="0" hidden="1" customWidth="1"/>
    <col min="13" max="13" width="0.13671875" style="0" hidden="1" customWidth="1"/>
    <col min="14" max="14" width="2.7109375" style="0" hidden="1" customWidth="1"/>
    <col min="15" max="15" width="15.28125" style="0" hidden="1" customWidth="1"/>
    <col min="16" max="16" width="10.7109375" style="0" hidden="1" customWidth="1"/>
    <col min="17" max="17" width="5.421875" style="0" hidden="1" customWidth="1"/>
    <col min="18" max="18" width="12.57421875" style="0" hidden="1" customWidth="1"/>
    <col min="19" max="19" width="15.140625" style="0" hidden="1" customWidth="1"/>
    <col min="20" max="20" width="12.57421875" style="0" hidden="1" customWidth="1"/>
    <col min="21" max="21" width="23.57421875" style="0" hidden="1" customWidth="1"/>
    <col min="22" max="22" width="26.421875" style="0" customWidth="1"/>
    <col min="23" max="23" width="31.7109375" style="0" customWidth="1"/>
    <col min="24" max="24" width="15.421875" style="0" customWidth="1"/>
    <col min="25" max="25" width="9.7109375" style="0" bestFit="1" customWidth="1"/>
    <col min="26" max="26" width="17.57421875" style="0" customWidth="1"/>
    <col min="27" max="27" width="1.7109375" style="0" customWidth="1"/>
    <col min="28" max="28" width="6.8515625" style="0" customWidth="1"/>
    <col min="29" max="29" width="55.421875" style="0" customWidth="1"/>
  </cols>
  <sheetData>
    <row r="2" spans="22:23" ht="12.75">
      <c r="V2" s="73" t="s">
        <v>1431</v>
      </c>
      <c r="W2" s="73" t="s">
        <v>1428</v>
      </c>
    </row>
    <row r="3" spans="22:23" ht="12.75">
      <c r="V3" s="73" t="s">
        <v>1432</v>
      </c>
      <c r="W3" s="73" t="s">
        <v>1429</v>
      </c>
    </row>
    <row r="4" spans="22:27" ht="12.75">
      <c r="V4" s="73" t="s">
        <v>1430</v>
      </c>
      <c r="W4" s="391" t="s">
        <v>1360</v>
      </c>
      <c r="X4" s="391"/>
      <c r="Y4" s="391"/>
      <c r="Z4" s="391"/>
      <c r="AA4" s="391"/>
    </row>
    <row r="6" spans="2:29" ht="21.75" customHeight="1">
      <c r="B6" s="1"/>
      <c r="C6" s="442"/>
      <c r="D6" s="442"/>
      <c r="E6" s="2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</row>
    <row r="7" spans="2:29" ht="19.5" customHeight="1">
      <c r="B7" s="1"/>
      <c r="C7" s="438" t="s">
        <v>657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40"/>
      <c r="X7" s="50"/>
      <c r="Y7" s="50"/>
      <c r="Z7" s="2"/>
      <c r="AA7" s="441"/>
      <c r="AB7" s="441"/>
      <c r="AC7" s="441"/>
    </row>
    <row r="8" spans="2:29" ht="34.5" customHeight="1">
      <c r="B8" s="1"/>
      <c r="C8" s="443" t="s">
        <v>1265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37" t="s">
        <v>1271</v>
      </c>
      <c r="Y8" s="421" t="s">
        <v>1262</v>
      </c>
      <c r="Z8" s="421"/>
      <c r="AA8" s="405" t="s">
        <v>1263</v>
      </c>
      <c r="AB8" s="405"/>
      <c r="AC8" s="405"/>
    </row>
    <row r="9" spans="2:29" ht="36" customHeight="1">
      <c r="B9" s="1"/>
      <c r="C9" s="407" t="s">
        <v>658</v>
      </c>
      <c r="D9" s="407"/>
      <c r="E9" s="407"/>
      <c r="F9" s="407"/>
      <c r="G9" s="8" t="s">
        <v>1</v>
      </c>
      <c r="O9" s="8" t="s">
        <v>3</v>
      </c>
      <c r="P9" s="8"/>
      <c r="Q9" s="9" t="s">
        <v>4</v>
      </c>
      <c r="R9" s="8" t="s">
        <v>659</v>
      </c>
      <c r="S9" s="8" t="s">
        <v>6</v>
      </c>
      <c r="T9" s="8" t="s">
        <v>660</v>
      </c>
      <c r="U9" s="8"/>
      <c r="V9" s="412" t="s">
        <v>1267</v>
      </c>
      <c r="W9" s="444"/>
      <c r="X9" s="28">
        <v>148715.27</v>
      </c>
      <c r="Y9" s="394" t="s">
        <v>2</v>
      </c>
      <c r="Z9" s="394"/>
      <c r="AA9" s="403" t="s">
        <v>1360</v>
      </c>
      <c r="AB9" s="403"/>
      <c r="AC9" s="403"/>
    </row>
    <row r="10" spans="2:29" ht="36" customHeight="1">
      <c r="B10" s="1"/>
      <c r="C10" s="408" t="s">
        <v>658</v>
      </c>
      <c r="D10" s="408"/>
      <c r="E10" s="408"/>
      <c r="F10" s="408"/>
      <c r="G10" s="18" t="s">
        <v>1</v>
      </c>
      <c r="O10" s="18" t="s">
        <v>3</v>
      </c>
      <c r="P10" s="18"/>
      <c r="Q10" s="25" t="s">
        <v>10</v>
      </c>
      <c r="R10" s="18" t="s">
        <v>661</v>
      </c>
      <c r="S10" s="18" t="s">
        <v>6</v>
      </c>
      <c r="T10" s="18" t="s">
        <v>662</v>
      </c>
      <c r="U10" s="18"/>
      <c r="V10" s="438" t="s">
        <v>1268</v>
      </c>
      <c r="W10" s="440"/>
      <c r="X10" s="28">
        <v>149282.12</v>
      </c>
      <c r="Y10" s="394" t="s">
        <v>9</v>
      </c>
      <c r="Z10" s="394"/>
      <c r="AA10" s="403" t="s">
        <v>1360</v>
      </c>
      <c r="AB10" s="403"/>
      <c r="AC10" s="403"/>
    </row>
    <row r="11" spans="2:29" ht="36" customHeight="1">
      <c r="B11" s="1"/>
      <c r="C11" s="392" t="s">
        <v>658</v>
      </c>
      <c r="D11" s="392"/>
      <c r="E11" s="392"/>
      <c r="F11" s="392"/>
      <c r="G11" s="20" t="s">
        <v>1</v>
      </c>
      <c r="O11" s="20" t="s">
        <v>3</v>
      </c>
      <c r="P11" s="20"/>
      <c r="Q11" s="27" t="s">
        <v>14</v>
      </c>
      <c r="R11" s="20" t="s">
        <v>663</v>
      </c>
      <c r="S11" s="20" t="s">
        <v>6</v>
      </c>
      <c r="T11" s="20" t="s">
        <v>664</v>
      </c>
      <c r="U11" s="20"/>
      <c r="V11" s="403" t="s">
        <v>1269</v>
      </c>
      <c r="W11" s="439"/>
      <c r="X11" s="28">
        <v>232805.57</v>
      </c>
      <c r="Y11" s="394" t="s">
        <v>13</v>
      </c>
      <c r="Z11" s="394"/>
      <c r="AA11" s="403" t="s">
        <v>1360</v>
      </c>
      <c r="AB11" s="403"/>
      <c r="AC11" s="403"/>
    </row>
    <row r="12" spans="2:29" ht="36" customHeight="1">
      <c r="B12" s="1"/>
      <c r="C12" s="20"/>
      <c r="D12" s="20"/>
      <c r="E12" s="20"/>
      <c r="F12" s="20"/>
      <c r="G12" s="20"/>
      <c r="H12" s="19"/>
      <c r="I12" s="19"/>
      <c r="J12" s="20"/>
      <c r="K12" s="20"/>
      <c r="L12" s="20"/>
      <c r="M12" s="20"/>
      <c r="N12" s="20"/>
      <c r="O12" s="20"/>
      <c r="P12" s="20"/>
      <c r="Q12" s="27"/>
      <c r="R12" s="20"/>
      <c r="S12" s="20"/>
      <c r="T12" s="20"/>
      <c r="U12" s="398" t="s">
        <v>1273</v>
      </c>
      <c r="V12" s="398"/>
      <c r="W12" s="398"/>
      <c r="X12" s="46">
        <f>SUM(X9:X11)</f>
        <v>530802.96</v>
      </c>
      <c r="Y12" s="34"/>
      <c r="Z12" s="2"/>
      <c r="AA12" s="2"/>
      <c r="AB12" s="2"/>
      <c r="AC12" s="2"/>
    </row>
    <row r="13" spans="2:29" ht="36" customHeight="1">
      <c r="B13" s="1"/>
      <c r="C13" s="2"/>
      <c r="D13" s="2"/>
      <c r="E13" s="2"/>
      <c r="F13" s="2"/>
      <c r="G13" s="2"/>
      <c r="H13" s="22"/>
      <c r="I13" s="22"/>
      <c r="J13" s="2"/>
      <c r="K13" s="2"/>
      <c r="L13" s="2"/>
      <c r="M13" s="2"/>
      <c r="N13" s="2"/>
      <c r="O13" s="2"/>
      <c r="P13" s="2"/>
      <c r="Q13" s="32"/>
      <c r="R13" s="2"/>
      <c r="S13" s="2"/>
      <c r="T13" s="2"/>
      <c r="U13" s="2"/>
      <c r="V13" s="2"/>
      <c r="W13" s="2"/>
      <c r="X13" s="45"/>
      <c r="Y13" s="34"/>
      <c r="Z13" s="2"/>
      <c r="AA13" s="2"/>
      <c r="AB13" s="2"/>
      <c r="AC13" s="2"/>
    </row>
    <row r="14" spans="2:29" ht="52.5" customHeight="1">
      <c r="B14" s="1"/>
      <c r="C14" s="410" t="s">
        <v>665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7" t="s">
        <v>1271</v>
      </c>
      <c r="Y14" s="421" t="s">
        <v>1262</v>
      </c>
      <c r="Z14" s="421"/>
      <c r="AA14" s="398" t="s">
        <v>1263</v>
      </c>
      <c r="AB14" s="398"/>
      <c r="AC14" s="398"/>
    </row>
    <row r="15" spans="2:29" ht="36" customHeight="1">
      <c r="B15" s="1"/>
      <c r="C15" s="406" t="s">
        <v>666</v>
      </c>
      <c r="D15" s="406"/>
      <c r="E15" s="406"/>
      <c r="F15" s="406"/>
      <c r="G15" s="3" t="s">
        <v>1</v>
      </c>
      <c r="O15" s="3" t="s">
        <v>3</v>
      </c>
      <c r="P15" s="3" t="s">
        <v>668</v>
      </c>
      <c r="Q15" s="5" t="s">
        <v>4</v>
      </c>
      <c r="R15" s="3" t="s">
        <v>669</v>
      </c>
      <c r="S15" s="3" t="s">
        <v>6</v>
      </c>
      <c r="T15" s="3" t="s">
        <v>670</v>
      </c>
      <c r="U15" s="3"/>
      <c r="V15" s="406" t="s">
        <v>1284</v>
      </c>
      <c r="W15" s="406"/>
      <c r="X15" s="6">
        <v>914.5</v>
      </c>
      <c r="Y15" s="417" t="s">
        <v>2</v>
      </c>
      <c r="Z15" s="417"/>
      <c r="AA15" s="412" t="s">
        <v>667</v>
      </c>
      <c r="AB15" s="412"/>
      <c r="AC15" s="412"/>
    </row>
    <row r="16" spans="2:29" ht="36" customHeight="1">
      <c r="B16" s="1"/>
      <c r="C16" s="406" t="s">
        <v>666</v>
      </c>
      <c r="D16" s="406"/>
      <c r="E16" s="406"/>
      <c r="F16" s="406"/>
      <c r="G16" s="3" t="s">
        <v>1</v>
      </c>
      <c r="O16" s="3" t="s">
        <v>3</v>
      </c>
      <c r="P16" s="3" t="s">
        <v>668</v>
      </c>
      <c r="Q16" s="5" t="s">
        <v>4</v>
      </c>
      <c r="R16" s="3" t="s">
        <v>671</v>
      </c>
      <c r="S16" s="3" t="s">
        <v>6</v>
      </c>
      <c r="T16" s="3" t="s">
        <v>672</v>
      </c>
      <c r="U16" s="3"/>
      <c r="V16" s="406" t="s">
        <v>1284</v>
      </c>
      <c r="W16" s="406"/>
      <c r="X16" s="26">
        <v>590</v>
      </c>
      <c r="Y16" s="424" t="s">
        <v>2</v>
      </c>
      <c r="Z16" s="424"/>
      <c r="AA16" s="438" t="s">
        <v>667</v>
      </c>
      <c r="AB16" s="438"/>
      <c r="AC16" s="438"/>
    </row>
    <row r="17" spans="2:29" ht="36" customHeight="1">
      <c r="B17" s="1"/>
      <c r="C17" s="406" t="s">
        <v>666</v>
      </c>
      <c r="D17" s="406"/>
      <c r="E17" s="406"/>
      <c r="F17" s="406"/>
      <c r="G17" s="3" t="s">
        <v>1</v>
      </c>
      <c r="O17" s="3" t="s">
        <v>3</v>
      </c>
      <c r="P17" s="3" t="s">
        <v>668</v>
      </c>
      <c r="Q17" s="5" t="s">
        <v>10</v>
      </c>
      <c r="R17" s="3" t="s">
        <v>673</v>
      </c>
      <c r="S17" s="3" t="s">
        <v>6</v>
      </c>
      <c r="T17" s="3" t="s">
        <v>674</v>
      </c>
      <c r="U17" s="3"/>
      <c r="V17" s="406" t="s">
        <v>1284</v>
      </c>
      <c r="W17" s="406"/>
      <c r="X17" s="28">
        <v>483.8</v>
      </c>
      <c r="Y17" s="394" t="s">
        <v>216</v>
      </c>
      <c r="Z17" s="394"/>
      <c r="AA17" s="403" t="s">
        <v>667</v>
      </c>
      <c r="AB17" s="403"/>
      <c r="AC17" s="403"/>
    </row>
    <row r="18" spans="2:29" ht="36" customHeight="1">
      <c r="B18" s="1"/>
      <c r="C18" s="3"/>
      <c r="D18" s="3"/>
      <c r="E18" s="3"/>
      <c r="F18" s="3"/>
      <c r="G18" s="3"/>
      <c r="O18" s="3"/>
      <c r="P18" s="3"/>
      <c r="Q18" s="5"/>
      <c r="R18" s="3"/>
      <c r="S18" s="3"/>
      <c r="T18" s="3"/>
      <c r="U18" s="445" t="s">
        <v>1273</v>
      </c>
      <c r="V18" s="446"/>
      <c r="W18" s="447"/>
      <c r="X18" s="49">
        <f>SUM(X15:X17)</f>
        <v>1988.3</v>
      </c>
      <c r="Y18" s="22"/>
      <c r="Z18" s="22"/>
      <c r="AA18" s="2"/>
      <c r="AB18" s="2"/>
      <c r="AC18" s="2"/>
    </row>
    <row r="19" spans="2:29" ht="37.5" customHeight="1">
      <c r="B19" s="1"/>
      <c r="C19" s="410" t="s">
        <v>17</v>
      </c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" t="s">
        <v>1271</v>
      </c>
      <c r="Y19" s="449" t="s">
        <v>1262</v>
      </c>
      <c r="Z19" s="428"/>
      <c r="AA19" s="405" t="s">
        <v>1263</v>
      </c>
      <c r="AB19" s="405"/>
      <c r="AC19" s="405"/>
    </row>
    <row r="20" spans="2:29" ht="46.5" customHeight="1">
      <c r="B20" s="1"/>
      <c r="C20" s="406" t="s">
        <v>675</v>
      </c>
      <c r="D20" s="406"/>
      <c r="E20" s="406"/>
      <c r="F20" s="406"/>
      <c r="G20" s="3" t="s">
        <v>1</v>
      </c>
      <c r="O20" s="3" t="s">
        <v>3</v>
      </c>
      <c r="P20" s="3" t="s">
        <v>676</v>
      </c>
      <c r="Q20" s="5" t="s">
        <v>10</v>
      </c>
      <c r="R20" s="3" t="s">
        <v>677</v>
      </c>
      <c r="S20" s="3" t="s">
        <v>6</v>
      </c>
      <c r="T20" s="3" t="s">
        <v>678</v>
      </c>
      <c r="U20" s="3"/>
      <c r="V20" s="406" t="s">
        <v>1285</v>
      </c>
      <c r="W20" s="426"/>
      <c r="X20" s="28">
        <v>5556.21</v>
      </c>
      <c r="Y20" s="394" t="s">
        <v>23</v>
      </c>
      <c r="Z20" s="394"/>
      <c r="AA20" s="403" t="s">
        <v>24</v>
      </c>
      <c r="AB20" s="403"/>
      <c r="AC20" s="403"/>
    </row>
    <row r="21" spans="2:29" ht="46.5" customHeight="1">
      <c r="B21" s="1"/>
      <c r="C21" s="406" t="s">
        <v>675</v>
      </c>
      <c r="D21" s="406"/>
      <c r="E21" s="406"/>
      <c r="F21" s="406"/>
      <c r="G21" s="3" t="s">
        <v>1</v>
      </c>
      <c r="O21" s="3" t="s">
        <v>3</v>
      </c>
      <c r="P21" s="3" t="s">
        <v>679</v>
      </c>
      <c r="Q21" s="5" t="s">
        <v>10</v>
      </c>
      <c r="R21" s="3" t="s">
        <v>680</v>
      </c>
      <c r="S21" s="3" t="s">
        <v>6</v>
      </c>
      <c r="T21" s="3" t="s">
        <v>681</v>
      </c>
      <c r="U21" s="3"/>
      <c r="V21" s="406" t="s">
        <v>1285</v>
      </c>
      <c r="W21" s="426"/>
      <c r="X21" s="28">
        <v>1832.93</v>
      </c>
      <c r="Y21" s="394" t="s">
        <v>250</v>
      </c>
      <c r="Z21" s="394"/>
      <c r="AA21" s="403" t="s">
        <v>24</v>
      </c>
      <c r="AB21" s="403"/>
      <c r="AC21" s="403"/>
    </row>
    <row r="22" spans="2:29" ht="46.5" customHeight="1">
      <c r="B22" s="1"/>
      <c r="C22" s="3"/>
      <c r="D22" s="3"/>
      <c r="E22" s="3"/>
      <c r="F22" s="3"/>
      <c r="G22" s="3"/>
      <c r="H22" s="7"/>
      <c r="I22" s="7"/>
      <c r="J22" s="3"/>
      <c r="K22" s="3"/>
      <c r="L22" s="3"/>
      <c r="M22" s="3"/>
      <c r="N22" s="3"/>
      <c r="O22" s="3"/>
      <c r="P22" s="3"/>
      <c r="Q22" s="5"/>
      <c r="R22" s="3"/>
      <c r="S22" s="3"/>
      <c r="T22" s="3"/>
      <c r="U22" s="445" t="s">
        <v>1273</v>
      </c>
      <c r="V22" s="446"/>
      <c r="W22" s="447"/>
      <c r="X22" s="49">
        <f>SUM(X20:X21)</f>
        <v>7389.14</v>
      </c>
      <c r="Y22" s="34"/>
      <c r="Z22" s="2"/>
      <c r="AA22" s="2"/>
      <c r="AB22" s="2"/>
      <c r="AC22" s="2"/>
    </row>
    <row r="23" spans="2:29" ht="19.5" customHeight="1">
      <c r="B23" s="1"/>
      <c r="C23" s="410" t="s">
        <v>34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" t="s">
        <v>1271</v>
      </c>
      <c r="Y23" s="449" t="s">
        <v>1262</v>
      </c>
      <c r="Z23" s="428"/>
      <c r="AA23" s="405" t="s">
        <v>1263</v>
      </c>
      <c r="AB23" s="405"/>
      <c r="AC23" s="405"/>
    </row>
    <row r="24" spans="2:29" ht="36" customHeight="1">
      <c r="B24" s="1"/>
      <c r="C24" s="406" t="s">
        <v>682</v>
      </c>
      <c r="D24" s="406"/>
      <c r="E24" s="406"/>
      <c r="F24" s="406"/>
      <c r="G24" s="3" t="s">
        <v>1</v>
      </c>
      <c r="O24" s="3" t="s">
        <v>3</v>
      </c>
      <c r="P24" s="3"/>
      <c r="Q24" s="5" t="s">
        <v>4</v>
      </c>
      <c r="R24" s="3" t="s">
        <v>684</v>
      </c>
      <c r="S24" s="3" t="s">
        <v>6</v>
      </c>
      <c r="T24" s="3" t="s">
        <v>685</v>
      </c>
      <c r="U24" s="3"/>
      <c r="V24" s="406" t="s">
        <v>1286</v>
      </c>
      <c r="W24" s="406"/>
      <c r="X24" s="6">
        <v>209.1</v>
      </c>
      <c r="Y24" s="415" t="s">
        <v>36</v>
      </c>
      <c r="Z24" s="415"/>
      <c r="AA24" s="406" t="s">
        <v>683</v>
      </c>
      <c r="AB24" s="406"/>
      <c r="AC24" s="406"/>
    </row>
    <row r="25" spans="2:29" ht="36" customHeight="1">
      <c r="B25" s="1"/>
      <c r="C25" s="406" t="s">
        <v>682</v>
      </c>
      <c r="D25" s="406"/>
      <c r="E25" s="406"/>
      <c r="F25" s="406"/>
      <c r="G25" s="3" t="s">
        <v>1</v>
      </c>
      <c r="O25" s="3" t="s">
        <v>3</v>
      </c>
      <c r="P25" s="3"/>
      <c r="Q25" s="5" t="s">
        <v>4</v>
      </c>
      <c r="R25" s="3" t="s">
        <v>687</v>
      </c>
      <c r="S25" s="3" t="s">
        <v>6</v>
      </c>
      <c r="T25" s="3" t="s">
        <v>688</v>
      </c>
      <c r="U25" s="3"/>
      <c r="V25" s="406" t="s">
        <v>1294</v>
      </c>
      <c r="W25" s="406"/>
      <c r="X25" s="6">
        <v>395.6</v>
      </c>
      <c r="Y25" s="415" t="s">
        <v>42</v>
      </c>
      <c r="Z25" s="415"/>
      <c r="AA25" s="406" t="s">
        <v>686</v>
      </c>
      <c r="AB25" s="406"/>
      <c r="AC25" s="406"/>
    </row>
    <row r="26" spans="2:29" ht="36" customHeight="1">
      <c r="B26" s="1"/>
      <c r="C26" s="406" t="s">
        <v>682</v>
      </c>
      <c r="D26" s="406"/>
      <c r="E26" s="406"/>
      <c r="F26" s="406"/>
      <c r="G26" s="3" t="s">
        <v>1</v>
      </c>
      <c r="O26" s="3" t="s">
        <v>3</v>
      </c>
      <c r="P26" s="3"/>
      <c r="Q26" s="5" t="s">
        <v>4</v>
      </c>
      <c r="R26" s="3" t="s">
        <v>690</v>
      </c>
      <c r="S26" s="3" t="s">
        <v>6</v>
      </c>
      <c r="T26" s="3" t="s">
        <v>691</v>
      </c>
      <c r="U26" s="3"/>
      <c r="V26" s="406" t="s">
        <v>1286</v>
      </c>
      <c r="W26" s="406"/>
      <c r="X26" s="6">
        <v>209.1</v>
      </c>
      <c r="Y26" s="415" t="s">
        <v>42</v>
      </c>
      <c r="Z26" s="415"/>
      <c r="AA26" s="406" t="s">
        <v>689</v>
      </c>
      <c r="AB26" s="406"/>
      <c r="AC26" s="406"/>
    </row>
    <row r="27" spans="2:29" ht="36" customHeight="1">
      <c r="B27" s="1"/>
      <c r="C27" s="406" t="s">
        <v>682</v>
      </c>
      <c r="D27" s="406"/>
      <c r="E27" s="406"/>
      <c r="F27" s="406"/>
      <c r="G27" s="3" t="s">
        <v>1</v>
      </c>
      <c r="O27" s="3" t="s">
        <v>3</v>
      </c>
      <c r="P27" s="3"/>
      <c r="Q27" s="5" t="s">
        <v>4</v>
      </c>
      <c r="R27" s="3" t="s">
        <v>693</v>
      </c>
      <c r="S27" s="3" t="s">
        <v>6</v>
      </c>
      <c r="T27" s="3" t="s">
        <v>694</v>
      </c>
      <c r="U27" s="3"/>
      <c r="V27" s="406" t="s">
        <v>1287</v>
      </c>
      <c r="W27" s="406"/>
      <c r="X27" s="6">
        <v>117</v>
      </c>
      <c r="Y27" s="415" t="s">
        <v>49</v>
      </c>
      <c r="Z27" s="415"/>
      <c r="AA27" s="406" t="s">
        <v>692</v>
      </c>
      <c r="AB27" s="406"/>
      <c r="AC27" s="406"/>
    </row>
    <row r="28" spans="2:29" ht="36" customHeight="1">
      <c r="B28" s="1"/>
      <c r="C28" s="406" t="s">
        <v>682</v>
      </c>
      <c r="D28" s="406"/>
      <c r="E28" s="406"/>
      <c r="F28" s="406"/>
      <c r="G28" s="3" t="s">
        <v>1</v>
      </c>
      <c r="O28" s="3" t="s">
        <v>3</v>
      </c>
      <c r="P28" s="3"/>
      <c r="Q28" s="5" t="s">
        <v>4</v>
      </c>
      <c r="R28" s="3" t="s">
        <v>696</v>
      </c>
      <c r="S28" s="3" t="s">
        <v>6</v>
      </c>
      <c r="T28" s="3" t="s">
        <v>697</v>
      </c>
      <c r="U28" s="3"/>
      <c r="V28" s="406" t="s">
        <v>1287</v>
      </c>
      <c r="W28" s="406"/>
      <c r="X28" s="6">
        <v>117</v>
      </c>
      <c r="Y28" s="415" t="s">
        <v>49</v>
      </c>
      <c r="Z28" s="415"/>
      <c r="AA28" s="406" t="s">
        <v>695</v>
      </c>
      <c r="AB28" s="406"/>
      <c r="AC28" s="406"/>
    </row>
    <row r="29" spans="2:29" ht="24" customHeight="1">
      <c r="B29" s="1"/>
      <c r="C29" s="406" t="s">
        <v>682</v>
      </c>
      <c r="D29" s="406"/>
      <c r="E29" s="406"/>
      <c r="F29" s="406"/>
      <c r="G29" s="3" t="s">
        <v>1</v>
      </c>
      <c r="O29" s="3" t="s">
        <v>3</v>
      </c>
      <c r="P29" s="3"/>
      <c r="Q29" s="5" t="s">
        <v>4</v>
      </c>
      <c r="R29" s="3" t="s">
        <v>699</v>
      </c>
      <c r="S29" s="3" t="s">
        <v>6</v>
      </c>
      <c r="T29" s="3" t="s">
        <v>700</v>
      </c>
      <c r="U29" s="3"/>
      <c r="V29" s="406" t="s">
        <v>1295</v>
      </c>
      <c r="W29" s="406"/>
      <c r="X29" s="6">
        <v>879.45</v>
      </c>
      <c r="Y29" s="415" t="s">
        <v>49</v>
      </c>
      <c r="Z29" s="415"/>
      <c r="AA29" s="406" t="s">
        <v>698</v>
      </c>
      <c r="AB29" s="406"/>
      <c r="AC29" s="406"/>
    </row>
    <row r="30" spans="2:29" ht="36" customHeight="1">
      <c r="B30" s="1"/>
      <c r="C30" s="406" t="s">
        <v>682</v>
      </c>
      <c r="D30" s="406"/>
      <c r="E30" s="406"/>
      <c r="F30" s="406"/>
      <c r="G30" s="3" t="s">
        <v>1</v>
      </c>
      <c r="O30" s="3" t="s">
        <v>3</v>
      </c>
      <c r="P30" s="3"/>
      <c r="Q30" s="5" t="s">
        <v>4</v>
      </c>
      <c r="R30" s="3" t="s">
        <v>702</v>
      </c>
      <c r="S30" s="3" t="s">
        <v>6</v>
      </c>
      <c r="T30" s="3" t="s">
        <v>703</v>
      </c>
      <c r="U30" s="3"/>
      <c r="V30" s="406" t="s">
        <v>1287</v>
      </c>
      <c r="W30" s="406"/>
      <c r="X30" s="6">
        <v>117</v>
      </c>
      <c r="Y30" s="415" t="s">
        <v>417</v>
      </c>
      <c r="Z30" s="415"/>
      <c r="AA30" s="406" t="s">
        <v>701</v>
      </c>
      <c r="AB30" s="406"/>
      <c r="AC30" s="406"/>
    </row>
    <row r="31" spans="2:29" ht="36" customHeight="1">
      <c r="B31" s="1"/>
      <c r="C31" s="406" t="s">
        <v>682</v>
      </c>
      <c r="D31" s="406"/>
      <c r="E31" s="406"/>
      <c r="F31" s="406"/>
      <c r="G31" s="3" t="s">
        <v>1</v>
      </c>
      <c r="O31" s="3" t="s">
        <v>3</v>
      </c>
      <c r="P31" s="3"/>
      <c r="Q31" s="5" t="s">
        <v>4</v>
      </c>
      <c r="R31" s="3" t="s">
        <v>705</v>
      </c>
      <c r="S31" s="3" t="s">
        <v>6</v>
      </c>
      <c r="T31" s="3" t="s">
        <v>706</v>
      </c>
      <c r="U31" s="3"/>
      <c r="V31" s="406" t="s">
        <v>1287</v>
      </c>
      <c r="W31" s="406"/>
      <c r="X31" s="6">
        <v>39</v>
      </c>
      <c r="Y31" s="415" t="s">
        <v>395</v>
      </c>
      <c r="Z31" s="415"/>
      <c r="AA31" s="406" t="s">
        <v>704</v>
      </c>
      <c r="AB31" s="406"/>
      <c r="AC31" s="406"/>
    </row>
    <row r="32" spans="2:29" ht="36" customHeight="1">
      <c r="B32" s="1"/>
      <c r="C32" s="406" t="s">
        <v>682</v>
      </c>
      <c r="D32" s="406"/>
      <c r="E32" s="406"/>
      <c r="F32" s="406"/>
      <c r="G32" s="3" t="s">
        <v>1</v>
      </c>
      <c r="O32" s="3" t="s">
        <v>3</v>
      </c>
      <c r="P32" s="3"/>
      <c r="Q32" s="5" t="s">
        <v>4</v>
      </c>
      <c r="R32" s="3" t="s">
        <v>708</v>
      </c>
      <c r="S32" s="3" t="s">
        <v>6</v>
      </c>
      <c r="T32" s="3" t="s">
        <v>709</v>
      </c>
      <c r="U32" s="3"/>
      <c r="V32" s="406" t="s">
        <v>1287</v>
      </c>
      <c r="W32" s="406"/>
      <c r="X32" s="6">
        <v>117</v>
      </c>
      <c r="Y32" s="415" t="s">
        <v>62</v>
      </c>
      <c r="Z32" s="415"/>
      <c r="AA32" s="406" t="s">
        <v>707</v>
      </c>
      <c r="AB32" s="406"/>
      <c r="AC32" s="406"/>
    </row>
    <row r="33" spans="2:29" ht="36" customHeight="1">
      <c r="B33" s="1"/>
      <c r="C33" s="406" t="s">
        <v>682</v>
      </c>
      <c r="D33" s="406"/>
      <c r="E33" s="406"/>
      <c r="F33" s="406"/>
      <c r="G33" s="3" t="s">
        <v>1</v>
      </c>
      <c r="O33" s="3" t="s">
        <v>3</v>
      </c>
      <c r="P33" s="3"/>
      <c r="Q33" s="5" t="s">
        <v>4</v>
      </c>
      <c r="R33" s="3" t="s">
        <v>711</v>
      </c>
      <c r="S33" s="3" t="s">
        <v>6</v>
      </c>
      <c r="T33" s="3" t="s">
        <v>712</v>
      </c>
      <c r="U33" s="3"/>
      <c r="V33" s="406" t="s">
        <v>1299</v>
      </c>
      <c r="W33" s="406"/>
      <c r="X33" s="6">
        <v>395.6</v>
      </c>
      <c r="Y33" s="415" t="s">
        <v>19</v>
      </c>
      <c r="Z33" s="415"/>
      <c r="AA33" s="406" t="s">
        <v>710</v>
      </c>
      <c r="AB33" s="406"/>
      <c r="AC33" s="406"/>
    </row>
    <row r="34" spans="2:29" ht="36" customHeight="1">
      <c r="B34" s="1"/>
      <c r="C34" s="406" t="s">
        <v>682</v>
      </c>
      <c r="D34" s="406"/>
      <c r="E34" s="406"/>
      <c r="F34" s="406"/>
      <c r="G34" s="3" t="s">
        <v>1</v>
      </c>
      <c r="O34" s="3" t="s">
        <v>3</v>
      </c>
      <c r="P34" s="3"/>
      <c r="Q34" s="5" t="s">
        <v>4</v>
      </c>
      <c r="R34" s="3" t="s">
        <v>713</v>
      </c>
      <c r="S34" s="3" t="s">
        <v>6</v>
      </c>
      <c r="T34" s="3" t="s">
        <v>714</v>
      </c>
      <c r="U34" s="3"/>
      <c r="V34" s="406" t="s">
        <v>1287</v>
      </c>
      <c r="W34" s="406"/>
      <c r="X34" s="6">
        <v>117</v>
      </c>
      <c r="Y34" s="415" t="s">
        <v>103</v>
      </c>
      <c r="Z34" s="415"/>
      <c r="AA34" s="406" t="s">
        <v>692</v>
      </c>
      <c r="AB34" s="406"/>
      <c r="AC34" s="406"/>
    </row>
    <row r="35" spans="2:29" ht="24" customHeight="1">
      <c r="B35" s="1"/>
      <c r="C35" s="406" t="s">
        <v>682</v>
      </c>
      <c r="D35" s="406"/>
      <c r="E35" s="406"/>
      <c r="F35" s="406"/>
      <c r="G35" s="3" t="s">
        <v>1</v>
      </c>
      <c r="O35" s="3" t="s">
        <v>3</v>
      </c>
      <c r="P35" s="3"/>
      <c r="Q35" s="5" t="s">
        <v>4</v>
      </c>
      <c r="R35" s="3" t="s">
        <v>716</v>
      </c>
      <c r="S35" s="3" t="s">
        <v>6</v>
      </c>
      <c r="T35" s="3" t="s">
        <v>717</v>
      </c>
      <c r="U35" s="3"/>
      <c r="V35" s="406" t="s">
        <v>1295</v>
      </c>
      <c r="W35" s="406"/>
      <c r="X35" s="6">
        <v>693</v>
      </c>
      <c r="Y35" s="415" t="s">
        <v>112</v>
      </c>
      <c r="Z35" s="415"/>
      <c r="AA35" s="406" t="s">
        <v>715</v>
      </c>
      <c r="AB35" s="406"/>
      <c r="AC35" s="406"/>
    </row>
    <row r="36" spans="2:29" ht="36" customHeight="1">
      <c r="B36" s="1"/>
      <c r="C36" s="406" t="s">
        <v>682</v>
      </c>
      <c r="D36" s="406"/>
      <c r="E36" s="406"/>
      <c r="F36" s="406"/>
      <c r="G36" s="3" t="s">
        <v>1</v>
      </c>
      <c r="O36" s="3" t="s">
        <v>3</v>
      </c>
      <c r="P36" s="3"/>
      <c r="Q36" s="5" t="s">
        <v>4</v>
      </c>
      <c r="R36" s="3" t="s">
        <v>719</v>
      </c>
      <c r="S36" s="3" t="s">
        <v>6</v>
      </c>
      <c r="T36" s="3" t="s">
        <v>720</v>
      </c>
      <c r="U36" s="3"/>
      <c r="V36" s="406" t="s">
        <v>1293</v>
      </c>
      <c r="W36" s="406"/>
      <c r="X36" s="6">
        <v>78</v>
      </c>
      <c r="Y36" s="415" t="s">
        <v>2</v>
      </c>
      <c r="Z36" s="415"/>
      <c r="AA36" s="406" t="s">
        <v>718</v>
      </c>
      <c r="AB36" s="406"/>
      <c r="AC36" s="406"/>
    </row>
    <row r="37" spans="2:29" ht="36" customHeight="1">
      <c r="B37" s="1"/>
      <c r="C37" s="406" t="s">
        <v>682</v>
      </c>
      <c r="D37" s="406"/>
      <c r="E37" s="406"/>
      <c r="F37" s="406"/>
      <c r="G37" s="3" t="s">
        <v>1</v>
      </c>
      <c r="O37" s="3" t="s">
        <v>3</v>
      </c>
      <c r="P37" s="3"/>
      <c r="Q37" s="5" t="s">
        <v>10</v>
      </c>
      <c r="R37" s="3" t="s">
        <v>722</v>
      </c>
      <c r="S37" s="3" t="s">
        <v>6</v>
      </c>
      <c r="T37" s="3" t="s">
        <v>723</v>
      </c>
      <c r="U37" s="3"/>
      <c r="V37" s="406" t="s">
        <v>1292</v>
      </c>
      <c r="W37" s="406"/>
      <c r="X37" s="6">
        <v>395.6</v>
      </c>
      <c r="Y37" s="415" t="s">
        <v>143</v>
      </c>
      <c r="Z37" s="415"/>
      <c r="AA37" s="406" t="s">
        <v>721</v>
      </c>
      <c r="AB37" s="406"/>
      <c r="AC37" s="406"/>
    </row>
    <row r="38" spans="2:29" ht="24" customHeight="1">
      <c r="B38" s="1"/>
      <c r="C38" s="406" t="s">
        <v>682</v>
      </c>
      <c r="D38" s="406"/>
      <c r="E38" s="406"/>
      <c r="F38" s="406"/>
      <c r="G38" s="3" t="s">
        <v>1</v>
      </c>
      <c r="O38" s="3" t="s">
        <v>3</v>
      </c>
      <c r="P38" s="3"/>
      <c r="Q38" s="5" t="s">
        <v>10</v>
      </c>
      <c r="R38" s="3" t="s">
        <v>724</v>
      </c>
      <c r="S38" s="3" t="s">
        <v>6</v>
      </c>
      <c r="T38" s="3" t="s">
        <v>725</v>
      </c>
      <c r="U38" s="3"/>
      <c r="V38" s="406" t="s">
        <v>1295</v>
      </c>
      <c r="W38" s="406"/>
      <c r="X38" s="6">
        <v>1089</v>
      </c>
      <c r="Y38" s="415" t="s">
        <v>143</v>
      </c>
      <c r="Z38" s="415"/>
      <c r="AA38" s="406" t="s">
        <v>701</v>
      </c>
      <c r="AB38" s="406"/>
      <c r="AC38" s="406"/>
    </row>
    <row r="39" spans="2:29" ht="24" customHeight="1">
      <c r="B39" s="1"/>
      <c r="C39" s="406" t="s">
        <v>682</v>
      </c>
      <c r="D39" s="406"/>
      <c r="E39" s="406"/>
      <c r="F39" s="406"/>
      <c r="G39" s="3" t="s">
        <v>1</v>
      </c>
      <c r="O39" s="3" t="s">
        <v>3</v>
      </c>
      <c r="P39" s="3"/>
      <c r="Q39" s="5" t="s">
        <v>10</v>
      </c>
      <c r="R39" s="3" t="s">
        <v>727</v>
      </c>
      <c r="S39" s="3" t="s">
        <v>6</v>
      </c>
      <c r="T39" s="3" t="s">
        <v>728</v>
      </c>
      <c r="U39" s="3"/>
      <c r="V39" s="406" t="s">
        <v>1295</v>
      </c>
      <c r="W39" s="406"/>
      <c r="X39" s="6">
        <v>1089</v>
      </c>
      <c r="Y39" s="415" t="s">
        <v>143</v>
      </c>
      <c r="Z39" s="415"/>
      <c r="AA39" s="406" t="s">
        <v>726</v>
      </c>
      <c r="AB39" s="406"/>
      <c r="AC39" s="406"/>
    </row>
    <row r="40" spans="2:29" ht="36" customHeight="1">
      <c r="B40" s="1"/>
      <c r="C40" s="406" t="s">
        <v>682</v>
      </c>
      <c r="D40" s="406"/>
      <c r="E40" s="406"/>
      <c r="F40" s="406"/>
      <c r="G40" s="3" t="s">
        <v>1</v>
      </c>
      <c r="O40" s="3" t="s">
        <v>3</v>
      </c>
      <c r="P40" s="3"/>
      <c r="Q40" s="5" t="s">
        <v>10</v>
      </c>
      <c r="R40" s="3" t="s">
        <v>730</v>
      </c>
      <c r="S40" s="3" t="s">
        <v>6</v>
      </c>
      <c r="T40" s="3" t="s">
        <v>731</v>
      </c>
      <c r="U40" s="3"/>
      <c r="V40" s="406" t="s">
        <v>1293</v>
      </c>
      <c r="W40" s="406"/>
      <c r="X40" s="6">
        <v>117</v>
      </c>
      <c r="Y40" s="415" t="s">
        <v>143</v>
      </c>
      <c r="Z40" s="415"/>
      <c r="AA40" s="406" t="s">
        <v>729</v>
      </c>
      <c r="AB40" s="406"/>
      <c r="AC40" s="406"/>
    </row>
    <row r="41" spans="2:29" ht="46.5" customHeight="1">
      <c r="B41" s="1"/>
      <c r="C41" s="406" t="s">
        <v>682</v>
      </c>
      <c r="D41" s="406"/>
      <c r="E41" s="406"/>
      <c r="F41" s="406"/>
      <c r="G41" s="3" t="s">
        <v>1</v>
      </c>
      <c r="O41" s="3" t="s">
        <v>3</v>
      </c>
      <c r="P41" s="3"/>
      <c r="Q41" s="5" t="s">
        <v>10</v>
      </c>
      <c r="R41" s="3" t="s">
        <v>732</v>
      </c>
      <c r="S41" s="3" t="s">
        <v>6</v>
      </c>
      <c r="T41" s="3" t="s">
        <v>733</v>
      </c>
      <c r="U41" s="3"/>
      <c r="V41" s="406" t="s">
        <v>1293</v>
      </c>
      <c r="W41" s="406"/>
      <c r="X41" s="6">
        <v>117</v>
      </c>
      <c r="Y41" s="415" t="s">
        <v>153</v>
      </c>
      <c r="Z41" s="415"/>
      <c r="AA41" s="406" t="s">
        <v>689</v>
      </c>
      <c r="AB41" s="406"/>
      <c r="AC41" s="406"/>
    </row>
    <row r="42" spans="2:29" ht="36" customHeight="1">
      <c r="B42" s="1"/>
      <c r="C42" s="406" t="s">
        <v>682</v>
      </c>
      <c r="D42" s="406"/>
      <c r="E42" s="406"/>
      <c r="F42" s="406"/>
      <c r="G42" s="3" t="s">
        <v>1</v>
      </c>
      <c r="O42" s="3" t="s">
        <v>3</v>
      </c>
      <c r="P42" s="3"/>
      <c r="Q42" s="5" t="s">
        <v>10</v>
      </c>
      <c r="R42" s="3" t="s">
        <v>735</v>
      </c>
      <c r="S42" s="3" t="s">
        <v>6</v>
      </c>
      <c r="T42" s="3" t="s">
        <v>736</v>
      </c>
      <c r="U42" s="3"/>
      <c r="V42" s="406" t="s">
        <v>1292</v>
      </c>
      <c r="W42" s="406"/>
      <c r="X42" s="6">
        <v>395.6</v>
      </c>
      <c r="Y42" s="415" t="s">
        <v>153</v>
      </c>
      <c r="Z42" s="415"/>
      <c r="AA42" s="406" t="s">
        <v>734</v>
      </c>
      <c r="AB42" s="406"/>
      <c r="AC42" s="406"/>
    </row>
    <row r="43" spans="2:29" ht="24" customHeight="1">
      <c r="B43" s="1"/>
      <c r="C43" s="406" t="s">
        <v>682</v>
      </c>
      <c r="D43" s="406"/>
      <c r="E43" s="406"/>
      <c r="F43" s="406"/>
      <c r="G43" s="3" t="s">
        <v>1</v>
      </c>
      <c r="O43" s="3" t="s">
        <v>3</v>
      </c>
      <c r="P43" s="3"/>
      <c r="Q43" s="5" t="s">
        <v>10</v>
      </c>
      <c r="R43" s="3" t="s">
        <v>737</v>
      </c>
      <c r="S43" s="3" t="s">
        <v>6</v>
      </c>
      <c r="T43" s="3" t="s">
        <v>738</v>
      </c>
      <c r="U43" s="3"/>
      <c r="V43" s="406" t="s">
        <v>1296</v>
      </c>
      <c r="W43" s="406"/>
      <c r="X43" s="6">
        <v>99</v>
      </c>
      <c r="Y43" s="415" t="s">
        <v>199</v>
      </c>
      <c r="Z43" s="415"/>
      <c r="AA43" s="406" t="s">
        <v>701</v>
      </c>
      <c r="AB43" s="406"/>
      <c r="AC43" s="406"/>
    </row>
    <row r="44" spans="2:29" ht="24" customHeight="1">
      <c r="B44" s="1"/>
      <c r="C44" s="406" t="s">
        <v>682</v>
      </c>
      <c r="D44" s="406"/>
      <c r="E44" s="406"/>
      <c r="F44" s="406"/>
      <c r="G44" s="3" t="s">
        <v>1</v>
      </c>
      <c r="O44" s="3" t="s">
        <v>3</v>
      </c>
      <c r="P44" s="3"/>
      <c r="Q44" s="5" t="s">
        <v>10</v>
      </c>
      <c r="R44" s="3" t="s">
        <v>739</v>
      </c>
      <c r="S44" s="3" t="s">
        <v>6</v>
      </c>
      <c r="T44" s="3" t="s">
        <v>740</v>
      </c>
      <c r="U44" s="3"/>
      <c r="V44" s="406" t="s">
        <v>1296</v>
      </c>
      <c r="W44" s="406"/>
      <c r="X44" s="6">
        <v>99</v>
      </c>
      <c r="Y44" s="415" t="s">
        <v>199</v>
      </c>
      <c r="Z44" s="415"/>
      <c r="AA44" s="406" t="s">
        <v>726</v>
      </c>
      <c r="AB44" s="406"/>
      <c r="AC44" s="406"/>
    </row>
    <row r="45" spans="2:29" ht="46.5" customHeight="1">
      <c r="B45" s="1"/>
      <c r="C45" s="406" t="s">
        <v>682</v>
      </c>
      <c r="D45" s="406"/>
      <c r="E45" s="406"/>
      <c r="F45" s="406"/>
      <c r="G45" s="3" t="s">
        <v>1</v>
      </c>
      <c r="O45" s="3" t="s">
        <v>3</v>
      </c>
      <c r="P45" s="3"/>
      <c r="Q45" s="5" t="s">
        <v>10</v>
      </c>
      <c r="R45" s="3" t="s">
        <v>742</v>
      </c>
      <c r="S45" s="3" t="s">
        <v>6</v>
      </c>
      <c r="T45" s="3" t="s">
        <v>743</v>
      </c>
      <c r="U45" s="3"/>
      <c r="V45" s="406" t="s">
        <v>1293</v>
      </c>
      <c r="W45" s="406"/>
      <c r="X45" s="6">
        <v>39</v>
      </c>
      <c r="Y45" s="415" t="s">
        <v>28</v>
      </c>
      <c r="Z45" s="415"/>
      <c r="AA45" s="406" t="s">
        <v>741</v>
      </c>
      <c r="AB45" s="406"/>
      <c r="AC45" s="406"/>
    </row>
    <row r="46" spans="2:29" ht="46.5" customHeight="1">
      <c r="B46" s="1"/>
      <c r="C46" s="406" t="s">
        <v>682</v>
      </c>
      <c r="D46" s="406"/>
      <c r="E46" s="406"/>
      <c r="F46" s="406"/>
      <c r="G46" s="3" t="s">
        <v>1</v>
      </c>
      <c r="O46" s="3" t="s">
        <v>3</v>
      </c>
      <c r="P46" s="3"/>
      <c r="Q46" s="5" t="s">
        <v>10</v>
      </c>
      <c r="R46" s="3" t="s">
        <v>744</v>
      </c>
      <c r="S46" s="3" t="s">
        <v>6</v>
      </c>
      <c r="T46" s="3" t="s">
        <v>745</v>
      </c>
      <c r="U46" s="3"/>
      <c r="V46" s="406" t="s">
        <v>1293</v>
      </c>
      <c r="W46" s="406"/>
      <c r="X46" s="6">
        <v>117</v>
      </c>
      <c r="Y46" s="415" t="s">
        <v>28</v>
      </c>
      <c r="Z46" s="415"/>
      <c r="AA46" s="406" t="s">
        <v>718</v>
      </c>
      <c r="AB46" s="406"/>
      <c r="AC46" s="406"/>
    </row>
    <row r="47" spans="2:29" ht="36" customHeight="1">
      <c r="B47" s="1"/>
      <c r="C47" s="406" t="s">
        <v>682</v>
      </c>
      <c r="D47" s="406"/>
      <c r="E47" s="406"/>
      <c r="F47" s="406"/>
      <c r="G47" s="3" t="s">
        <v>1</v>
      </c>
      <c r="O47" s="3" t="s">
        <v>3</v>
      </c>
      <c r="P47" s="3"/>
      <c r="Q47" s="5" t="s">
        <v>10</v>
      </c>
      <c r="R47" s="3" t="s">
        <v>746</v>
      </c>
      <c r="S47" s="3" t="s">
        <v>6</v>
      </c>
      <c r="T47" s="3" t="s">
        <v>747</v>
      </c>
      <c r="U47" s="3"/>
      <c r="V47" s="406" t="s">
        <v>1297</v>
      </c>
      <c r="W47" s="406"/>
      <c r="X47" s="6">
        <v>322.56</v>
      </c>
      <c r="Y47" s="415" t="s">
        <v>216</v>
      </c>
      <c r="Z47" s="415"/>
      <c r="AA47" s="406" t="s">
        <v>734</v>
      </c>
      <c r="AB47" s="406"/>
      <c r="AC47" s="406"/>
    </row>
    <row r="48" spans="2:29" ht="36" customHeight="1">
      <c r="B48" s="1"/>
      <c r="C48" s="406" t="s">
        <v>682</v>
      </c>
      <c r="D48" s="406"/>
      <c r="E48" s="406"/>
      <c r="F48" s="406"/>
      <c r="G48" s="3" t="s">
        <v>1</v>
      </c>
      <c r="O48" s="3" t="s">
        <v>3</v>
      </c>
      <c r="P48" s="3"/>
      <c r="Q48" s="5" t="s">
        <v>10</v>
      </c>
      <c r="R48" s="3" t="s">
        <v>748</v>
      </c>
      <c r="S48" s="3" t="s">
        <v>6</v>
      </c>
      <c r="T48" s="3" t="s">
        <v>749</v>
      </c>
      <c r="U48" s="3"/>
      <c r="V48" s="406" t="s">
        <v>1287</v>
      </c>
      <c r="W48" s="406"/>
      <c r="X48" s="6">
        <v>78</v>
      </c>
      <c r="Y48" s="415" t="s">
        <v>216</v>
      </c>
      <c r="Z48" s="415"/>
      <c r="AA48" s="406" t="s">
        <v>704</v>
      </c>
      <c r="AB48" s="406"/>
      <c r="AC48" s="406"/>
    </row>
    <row r="49" spans="2:29" ht="24" customHeight="1">
      <c r="B49" s="1"/>
      <c r="C49" s="406" t="s">
        <v>682</v>
      </c>
      <c r="D49" s="406"/>
      <c r="E49" s="406"/>
      <c r="F49" s="406"/>
      <c r="G49" s="3" t="s">
        <v>1</v>
      </c>
      <c r="O49" s="3" t="s">
        <v>3</v>
      </c>
      <c r="P49" s="3"/>
      <c r="Q49" s="5" t="s">
        <v>10</v>
      </c>
      <c r="R49" s="3" t="s">
        <v>750</v>
      </c>
      <c r="S49" s="3" t="s">
        <v>6</v>
      </c>
      <c r="T49" s="3" t="s">
        <v>751</v>
      </c>
      <c r="U49" s="3"/>
      <c r="V49" s="406" t="s">
        <v>1298</v>
      </c>
      <c r="W49" s="406"/>
      <c r="X49" s="6">
        <v>387.96</v>
      </c>
      <c r="Y49" s="415" t="s">
        <v>216</v>
      </c>
      <c r="Z49" s="415"/>
      <c r="AA49" s="406" t="s">
        <v>689</v>
      </c>
      <c r="AB49" s="406"/>
      <c r="AC49" s="406"/>
    </row>
    <row r="50" spans="2:29" ht="24" customHeight="1">
      <c r="B50" s="1"/>
      <c r="C50" s="3"/>
      <c r="D50" s="3"/>
      <c r="E50" s="3"/>
      <c r="F50" s="3"/>
      <c r="G50" s="3"/>
      <c r="O50" s="3"/>
      <c r="P50" s="3"/>
      <c r="Q50" s="5"/>
      <c r="R50" s="3"/>
      <c r="S50" s="3"/>
      <c r="T50" s="3"/>
      <c r="U50" s="3"/>
      <c r="V50" s="409" t="s">
        <v>346</v>
      </c>
      <c r="W50" s="409"/>
      <c r="X50" s="314">
        <v>39</v>
      </c>
      <c r="Y50" s="436" t="s">
        <v>19</v>
      </c>
      <c r="Z50" s="436"/>
      <c r="AA50" s="437" t="s">
        <v>1215</v>
      </c>
      <c r="AB50" s="437"/>
      <c r="AC50" s="437"/>
    </row>
    <row r="51" spans="2:29" ht="36" customHeight="1">
      <c r="B51" s="1"/>
      <c r="C51" s="406" t="s">
        <v>682</v>
      </c>
      <c r="D51" s="406"/>
      <c r="E51" s="406"/>
      <c r="F51" s="406"/>
      <c r="G51" s="3" t="s">
        <v>1</v>
      </c>
      <c r="O51" s="3" t="s">
        <v>3</v>
      </c>
      <c r="P51" s="3"/>
      <c r="Q51" s="5" t="s">
        <v>10</v>
      </c>
      <c r="R51" s="3" t="s">
        <v>753</v>
      </c>
      <c r="S51" s="3" t="s">
        <v>6</v>
      </c>
      <c r="T51" s="3" t="s">
        <v>754</v>
      </c>
      <c r="U51" s="3"/>
      <c r="V51" s="406" t="s">
        <v>1291</v>
      </c>
      <c r="W51" s="406"/>
      <c r="X51" s="6">
        <v>138</v>
      </c>
      <c r="Y51" s="415" t="s">
        <v>219</v>
      </c>
      <c r="Z51" s="415"/>
      <c r="AA51" s="406" t="s">
        <v>752</v>
      </c>
      <c r="AB51" s="406"/>
      <c r="AC51" s="406"/>
    </row>
    <row r="52" spans="2:29" ht="36" customHeight="1">
      <c r="B52" s="1"/>
      <c r="C52" s="406" t="s">
        <v>682</v>
      </c>
      <c r="D52" s="406"/>
      <c r="E52" s="406"/>
      <c r="F52" s="406"/>
      <c r="G52" s="3" t="s">
        <v>1</v>
      </c>
      <c r="O52" s="3" t="s">
        <v>3</v>
      </c>
      <c r="P52" s="3"/>
      <c r="Q52" s="5" t="s">
        <v>10</v>
      </c>
      <c r="R52" s="3" t="s">
        <v>756</v>
      </c>
      <c r="S52" s="3" t="s">
        <v>6</v>
      </c>
      <c r="T52" s="3" t="s">
        <v>757</v>
      </c>
      <c r="U52" s="3"/>
      <c r="V52" s="406" t="s">
        <v>1290</v>
      </c>
      <c r="W52" s="406"/>
      <c r="X52" s="6">
        <v>278.8</v>
      </c>
      <c r="Y52" s="415" t="s">
        <v>219</v>
      </c>
      <c r="Z52" s="415"/>
      <c r="AA52" s="406" t="s">
        <v>755</v>
      </c>
      <c r="AB52" s="406"/>
      <c r="AC52" s="406"/>
    </row>
    <row r="53" spans="2:29" ht="36" customHeight="1">
      <c r="B53" s="1"/>
      <c r="C53" s="406" t="s">
        <v>682</v>
      </c>
      <c r="D53" s="406"/>
      <c r="E53" s="406"/>
      <c r="F53" s="406"/>
      <c r="G53" s="3" t="s">
        <v>1</v>
      </c>
      <c r="O53" s="3" t="s">
        <v>3</v>
      </c>
      <c r="P53" s="3"/>
      <c r="Q53" s="5" t="s">
        <v>10</v>
      </c>
      <c r="R53" s="3" t="s">
        <v>759</v>
      </c>
      <c r="S53" s="3" t="s">
        <v>6</v>
      </c>
      <c r="T53" s="3" t="s">
        <v>760</v>
      </c>
      <c r="U53" s="3"/>
      <c r="V53" s="406" t="s">
        <v>1290</v>
      </c>
      <c r="W53" s="406"/>
      <c r="X53" s="6">
        <v>278.8</v>
      </c>
      <c r="Y53" s="415" t="s">
        <v>219</v>
      </c>
      <c r="Z53" s="415"/>
      <c r="AA53" s="406" t="s">
        <v>758</v>
      </c>
      <c r="AB53" s="406"/>
      <c r="AC53" s="406"/>
    </row>
    <row r="54" spans="2:29" ht="36" customHeight="1">
      <c r="B54" s="1"/>
      <c r="C54" s="406" t="s">
        <v>682</v>
      </c>
      <c r="D54" s="406"/>
      <c r="E54" s="406"/>
      <c r="F54" s="406"/>
      <c r="G54" s="3" t="s">
        <v>1</v>
      </c>
      <c r="O54" s="3" t="s">
        <v>3</v>
      </c>
      <c r="P54" s="3"/>
      <c r="Q54" s="5" t="s">
        <v>10</v>
      </c>
      <c r="R54" s="3" t="s">
        <v>762</v>
      </c>
      <c r="S54" s="3" t="s">
        <v>6</v>
      </c>
      <c r="T54" s="3" t="s">
        <v>763</v>
      </c>
      <c r="U54" s="3"/>
      <c r="V54" s="406" t="s">
        <v>1290</v>
      </c>
      <c r="W54" s="406"/>
      <c r="X54" s="6">
        <v>278.8</v>
      </c>
      <c r="Y54" s="415" t="s">
        <v>219</v>
      </c>
      <c r="Z54" s="415"/>
      <c r="AA54" s="406" t="s">
        <v>761</v>
      </c>
      <c r="AB54" s="406"/>
      <c r="AC54" s="406"/>
    </row>
    <row r="55" spans="2:29" ht="36" customHeight="1">
      <c r="B55" s="1"/>
      <c r="C55" s="406" t="s">
        <v>682</v>
      </c>
      <c r="D55" s="406"/>
      <c r="E55" s="406"/>
      <c r="F55" s="406"/>
      <c r="G55" s="3" t="s">
        <v>1</v>
      </c>
      <c r="O55" s="3" t="s">
        <v>3</v>
      </c>
      <c r="P55" s="3"/>
      <c r="Q55" s="5" t="s">
        <v>10</v>
      </c>
      <c r="R55" s="3" t="s">
        <v>765</v>
      </c>
      <c r="S55" s="3" t="s">
        <v>6</v>
      </c>
      <c r="T55" s="3" t="s">
        <v>766</v>
      </c>
      <c r="U55" s="3"/>
      <c r="V55" s="406" t="s">
        <v>1290</v>
      </c>
      <c r="W55" s="406"/>
      <c r="X55" s="6">
        <v>278.8</v>
      </c>
      <c r="Y55" s="415" t="s">
        <v>219</v>
      </c>
      <c r="Z55" s="415"/>
      <c r="AA55" s="406" t="s">
        <v>764</v>
      </c>
      <c r="AB55" s="406"/>
      <c r="AC55" s="406"/>
    </row>
    <row r="56" spans="2:29" ht="36" customHeight="1">
      <c r="B56" s="1"/>
      <c r="C56" s="406" t="s">
        <v>682</v>
      </c>
      <c r="D56" s="406"/>
      <c r="E56" s="406"/>
      <c r="F56" s="406"/>
      <c r="G56" s="3" t="s">
        <v>1</v>
      </c>
      <c r="O56" s="3" t="s">
        <v>3</v>
      </c>
      <c r="P56" s="3"/>
      <c r="Q56" s="5" t="s">
        <v>10</v>
      </c>
      <c r="R56" s="3" t="s">
        <v>768</v>
      </c>
      <c r="S56" s="3" t="s">
        <v>6</v>
      </c>
      <c r="T56" s="3" t="s">
        <v>769</v>
      </c>
      <c r="U56" s="3"/>
      <c r="V56" s="406" t="s">
        <v>1290</v>
      </c>
      <c r="W56" s="406"/>
      <c r="X56" s="6">
        <v>204</v>
      </c>
      <c r="Y56" s="415" t="s">
        <v>219</v>
      </c>
      <c r="Z56" s="415"/>
      <c r="AA56" s="406" t="s">
        <v>767</v>
      </c>
      <c r="AB56" s="406"/>
      <c r="AC56" s="406"/>
    </row>
    <row r="57" spans="2:29" ht="46.5" customHeight="1">
      <c r="B57" s="1"/>
      <c r="C57" s="406" t="s">
        <v>682</v>
      </c>
      <c r="D57" s="406"/>
      <c r="E57" s="406"/>
      <c r="F57" s="406"/>
      <c r="G57" s="3" t="s">
        <v>1</v>
      </c>
      <c r="O57" s="3" t="s">
        <v>3</v>
      </c>
      <c r="P57" s="3"/>
      <c r="Q57" s="5" t="s">
        <v>10</v>
      </c>
      <c r="R57" s="3" t="s">
        <v>770</v>
      </c>
      <c r="S57" s="3" t="s">
        <v>6</v>
      </c>
      <c r="T57" s="3" t="s">
        <v>771</v>
      </c>
      <c r="U57" s="3"/>
      <c r="V57" s="406" t="s">
        <v>1288</v>
      </c>
      <c r="W57" s="406"/>
      <c r="X57" s="6">
        <v>117</v>
      </c>
      <c r="Y57" s="415" t="s">
        <v>225</v>
      </c>
      <c r="Z57" s="415"/>
      <c r="AA57" s="406" t="s">
        <v>704</v>
      </c>
      <c r="AB57" s="406"/>
      <c r="AC57" s="406"/>
    </row>
    <row r="58" spans="2:29" ht="36" customHeight="1">
      <c r="B58" s="1"/>
      <c r="C58" s="406" t="s">
        <v>682</v>
      </c>
      <c r="D58" s="406"/>
      <c r="E58" s="406"/>
      <c r="F58" s="406"/>
      <c r="G58" s="3" t="s">
        <v>1</v>
      </c>
      <c r="O58" s="3" t="s">
        <v>3</v>
      </c>
      <c r="P58" s="3"/>
      <c r="Q58" s="5" t="s">
        <v>10</v>
      </c>
      <c r="R58" s="3" t="s">
        <v>773</v>
      </c>
      <c r="S58" s="3" t="s">
        <v>6</v>
      </c>
      <c r="T58" s="3" t="s">
        <v>774</v>
      </c>
      <c r="U58" s="3"/>
      <c r="V58" s="406" t="s">
        <v>1287</v>
      </c>
      <c r="W58" s="406"/>
      <c r="X58" s="6">
        <v>78</v>
      </c>
      <c r="Y58" s="415" t="s">
        <v>225</v>
      </c>
      <c r="Z58" s="415"/>
      <c r="AA58" s="406" t="s">
        <v>772</v>
      </c>
      <c r="AB58" s="406"/>
      <c r="AC58" s="406"/>
    </row>
    <row r="59" spans="2:29" ht="36" customHeight="1">
      <c r="B59" s="1"/>
      <c r="C59" s="406" t="s">
        <v>682</v>
      </c>
      <c r="D59" s="406"/>
      <c r="E59" s="406"/>
      <c r="F59" s="406"/>
      <c r="G59" s="3" t="s">
        <v>1</v>
      </c>
      <c r="O59" s="3" t="s">
        <v>3</v>
      </c>
      <c r="P59" s="3"/>
      <c r="Q59" s="5" t="s">
        <v>10</v>
      </c>
      <c r="R59" s="3" t="s">
        <v>775</v>
      </c>
      <c r="S59" s="3" t="s">
        <v>6</v>
      </c>
      <c r="T59" s="3" t="s">
        <v>776</v>
      </c>
      <c r="U59" s="3"/>
      <c r="V59" s="406" t="s">
        <v>1291</v>
      </c>
      <c r="W59" s="406"/>
      <c r="X59" s="6">
        <v>138</v>
      </c>
      <c r="Y59" s="415" t="s">
        <v>225</v>
      </c>
      <c r="Z59" s="415"/>
      <c r="AA59" s="406" t="s">
        <v>692</v>
      </c>
      <c r="AB59" s="406"/>
      <c r="AC59" s="406"/>
    </row>
    <row r="60" spans="2:29" ht="36" customHeight="1">
      <c r="B60" s="1"/>
      <c r="C60" s="406" t="s">
        <v>682</v>
      </c>
      <c r="D60" s="406"/>
      <c r="E60" s="406"/>
      <c r="F60" s="406"/>
      <c r="G60" s="3" t="s">
        <v>1</v>
      </c>
      <c r="O60" s="3" t="s">
        <v>3</v>
      </c>
      <c r="P60" s="3"/>
      <c r="Q60" s="5" t="s">
        <v>10</v>
      </c>
      <c r="R60" s="3" t="s">
        <v>778</v>
      </c>
      <c r="S60" s="3" t="s">
        <v>6</v>
      </c>
      <c r="T60" s="3" t="s">
        <v>779</v>
      </c>
      <c r="U60" s="3"/>
      <c r="V60" s="406" t="s">
        <v>1291</v>
      </c>
      <c r="W60" s="406"/>
      <c r="X60" s="6">
        <v>138</v>
      </c>
      <c r="Y60" s="415" t="s">
        <v>250</v>
      </c>
      <c r="Z60" s="415"/>
      <c r="AA60" s="406" t="s">
        <v>777</v>
      </c>
      <c r="AB60" s="406"/>
      <c r="AC60" s="406"/>
    </row>
    <row r="61" spans="2:29" ht="36" customHeight="1">
      <c r="B61" s="1"/>
      <c r="C61" s="406" t="s">
        <v>682</v>
      </c>
      <c r="D61" s="406"/>
      <c r="E61" s="406"/>
      <c r="F61" s="406"/>
      <c r="G61" s="3" t="s">
        <v>1</v>
      </c>
      <c r="O61" s="3" t="s">
        <v>3</v>
      </c>
      <c r="P61" s="3"/>
      <c r="Q61" s="5" t="s">
        <v>10</v>
      </c>
      <c r="R61" s="3" t="s">
        <v>781</v>
      </c>
      <c r="S61" s="3" t="s">
        <v>6</v>
      </c>
      <c r="T61" s="3" t="s">
        <v>782</v>
      </c>
      <c r="U61" s="3"/>
      <c r="V61" s="406" t="s">
        <v>1289</v>
      </c>
      <c r="W61" s="406"/>
      <c r="X61" s="6">
        <v>391</v>
      </c>
      <c r="Y61" s="415" t="s">
        <v>250</v>
      </c>
      <c r="Z61" s="415"/>
      <c r="AA61" s="406" t="s">
        <v>780</v>
      </c>
      <c r="AB61" s="406"/>
      <c r="AC61" s="406"/>
    </row>
    <row r="62" spans="2:29" ht="36" customHeight="1">
      <c r="B62" s="1"/>
      <c r="C62" s="406" t="s">
        <v>682</v>
      </c>
      <c r="D62" s="406"/>
      <c r="E62" s="406"/>
      <c r="F62" s="406"/>
      <c r="G62" s="3" t="s">
        <v>1</v>
      </c>
      <c r="O62" s="3" t="s">
        <v>3</v>
      </c>
      <c r="P62" s="3"/>
      <c r="Q62" s="5" t="s">
        <v>10</v>
      </c>
      <c r="R62" s="3" t="s">
        <v>783</v>
      </c>
      <c r="S62" s="3" t="s">
        <v>6</v>
      </c>
      <c r="T62" s="3" t="s">
        <v>784</v>
      </c>
      <c r="U62" s="3"/>
      <c r="V62" s="406" t="s">
        <v>1293</v>
      </c>
      <c r="W62" s="406"/>
      <c r="X62" s="6">
        <v>78</v>
      </c>
      <c r="Y62" s="415" t="s">
        <v>250</v>
      </c>
      <c r="Z62" s="415"/>
      <c r="AA62" s="406" t="s">
        <v>718</v>
      </c>
      <c r="AB62" s="406"/>
      <c r="AC62" s="406"/>
    </row>
    <row r="63" spans="2:29" ht="36" customHeight="1">
      <c r="B63" s="1"/>
      <c r="C63" s="406" t="s">
        <v>682</v>
      </c>
      <c r="D63" s="406"/>
      <c r="E63" s="406"/>
      <c r="F63" s="406"/>
      <c r="G63" s="3" t="s">
        <v>1</v>
      </c>
      <c r="O63" s="3" t="s">
        <v>3</v>
      </c>
      <c r="P63" s="3"/>
      <c r="Q63" s="5" t="s">
        <v>10</v>
      </c>
      <c r="R63" s="3" t="s">
        <v>786</v>
      </c>
      <c r="S63" s="3" t="s">
        <v>6</v>
      </c>
      <c r="T63" s="3" t="s">
        <v>787</v>
      </c>
      <c r="U63" s="3"/>
      <c r="V63" s="406" t="s">
        <v>1289</v>
      </c>
      <c r="W63" s="406"/>
      <c r="X63" s="6">
        <v>391</v>
      </c>
      <c r="Y63" s="415" t="s">
        <v>250</v>
      </c>
      <c r="Z63" s="415"/>
      <c r="AA63" s="406" t="s">
        <v>785</v>
      </c>
      <c r="AB63" s="406"/>
      <c r="AC63" s="406"/>
    </row>
    <row r="64" spans="2:29" ht="36" customHeight="1">
      <c r="B64" s="1"/>
      <c r="C64" s="406" t="s">
        <v>682</v>
      </c>
      <c r="D64" s="406"/>
      <c r="E64" s="406"/>
      <c r="F64" s="406"/>
      <c r="G64" s="3" t="s">
        <v>1</v>
      </c>
      <c r="O64" s="3" t="s">
        <v>3</v>
      </c>
      <c r="P64" s="3"/>
      <c r="Q64" s="5" t="s">
        <v>14</v>
      </c>
      <c r="R64" s="3" t="s">
        <v>788</v>
      </c>
      <c r="S64" s="3" t="s">
        <v>6</v>
      </c>
      <c r="T64" s="3" t="s">
        <v>789</v>
      </c>
      <c r="U64" s="3"/>
      <c r="V64" s="406" t="s">
        <v>1300</v>
      </c>
      <c r="W64" s="406"/>
      <c r="X64" s="6">
        <v>96</v>
      </c>
      <c r="Y64" s="415" t="s">
        <v>257</v>
      </c>
      <c r="Z64" s="415"/>
      <c r="AA64" s="406" t="s">
        <v>698</v>
      </c>
      <c r="AB64" s="406"/>
      <c r="AC64" s="406"/>
    </row>
    <row r="65" spans="2:29" ht="36" customHeight="1">
      <c r="B65" s="1"/>
      <c r="C65" s="406" t="s">
        <v>682</v>
      </c>
      <c r="D65" s="406"/>
      <c r="E65" s="406"/>
      <c r="F65" s="406"/>
      <c r="G65" s="3" t="s">
        <v>1</v>
      </c>
      <c r="O65" s="3" t="s">
        <v>3</v>
      </c>
      <c r="P65" s="3"/>
      <c r="Q65" s="5" t="s">
        <v>14</v>
      </c>
      <c r="R65" s="3" t="s">
        <v>790</v>
      </c>
      <c r="S65" s="3" t="s">
        <v>6</v>
      </c>
      <c r="T65" s="3" t="s">
        <v>791</v>
      </c>
      <c r="U65" s="3"/>
      <c r="V65" s="406" t="s">
        <v>810</v>
      </c>
      <c r="W65" s="406"/>
      <c r="X65" s="6">
        <v>117</v>
      </c>
      <c r="Y65" s="415" t="s">
        <v>257</v>
      </c>
      <c r="Z65" s="415"/>
      <c r="AA65" s="406" t="s">
        <v>701</v>
      </c>
      <c r="AB65" s="406"/>
      <c r="AC65" s="406"/>
    </row>
    <row r="66" spans="2:29" ht="46.5" customHeight="1">
      <c r="B66" s="1"/>
      <c r="C66" s="406" t="s">
        <v>682</v>
      </c>
      <c r="D66" s="406"/>
      <c r="E66" s="406"/>
      <c r="F66" s="406"/>
      <c r="G66" s="3" t="s">
        <v>1</v>
      </c>
      <c r="O66" s="3" t="s">
        <v>3</v>
      </c>
      <c r="P66" s="3"/>
      <c r="Q66" s="5" t="s">
        <v>14</v>
      </c>
      <c r="R66" s="3" t="s">
        <v>793</v>
      </c>
      <c r="S66" s="3" t="s">
        <v>6</v>
      </c>
      <c r="T66" s="3" t="s">
        <v>794</v>
      </c>
      <c r="U66" s="3"/>
      <c r="V66" s="406" t="s">
        <v>1293</v>
      </c>
      <c r="W66" s="406"/>
      <c r="X66" s="6">
        <v>78</v>
      </c>
      <c r="Y66" s="415" t="s">
        <v>292</v>
      </c>
      <c r="Z66" s="415"/>
      <c r="AA66" s="406" t="s">
        <v>792</v>
      </c>
      <c r="AB66" s="406"/>
      <c r="AC66" s="406"/>
    </row>
    <row r="67" spans="2:29" ht="46.5" customHeight="1">
      <c r="B67" s="1"/>
      <c r="C67" s="406" t="s">
        <v>682</v>
      </c>
      <c r="D67" s="406"/>
      <c r="E67" s="406"/>
      <c r="F67" s="406"/>
      <c r="G67" s="3" t="s">
        <v>1</v>
      </c>
      <c r="O67" s="3" t="s">
        <v>3</v>
      </c>
      <c r="P67" s="3"/>
      <c r="Q67" s="5" t="s">
        <v>14</v>
      </c>
      <c r="R67" s="3" t="s">
        <v>795</v>
      </c>
      <c r="S67" s="3" t="s">
        <v>6</v>
      </c>
      <c r="T67" s="3" t="s">
        <v>796</v>
      </c>
      <c r="U67" s="3"/>
      <c r="V67" s="406" t="s">
        <v>1293</v>
      </c>
      <c r="W67" s="406"/>
      <c r="X67" s="6">
        <v>39</v>
      </c>
      <c r="Y67" s="415" t="s">
        <v>299</v>
      </c>
      <c r="Z67" s="415"/>
      <c r="AA67" s="406" t="s">
        <v>683</v>
      </c>
      <c r="AB67" s="406"/>
      <c r="AC67" s="406"/>
    </row>
    <row r="68" spans="2:29" ht="46.5" customHeight="1">
      <c r="B68" s="1"/>
      <c r="C68" s="406" t="s">
        <v>682</v>
      </c>
      <c r="D68" s="406"/>
      <c r="E68" s="406"/>
      <c r="F68" s="406"/>
      <c r="G68" s="3" t="s">
        <v>1</v>
      </c>
      <c r="O68" s="3" t="s">
        <v>3</v>
      </c>
      <c r="P68" s="3"/>
      <c r="Q68" s="5" t="s">
        <v>14</v>
      </c>
      <c r="R68" s="3" t="s">
        <v>797</v>
      </c>
      <c r="S68" s="3" t="s">
        <v>6</v>
      </c>
      <c r="T68" s="3" t="s">
        <v>798</v>
      </c>
      <c r="U68" s="3"/>
      <c r="V68" s="406" t="s">
        <v>1293</v>
      </c>
      <c r="W68" s="406"/>
      <c r="X68" s="6">
        <v>39</v>
      </c>
      <c r="Y68" s="415" t="s">
        <v>299</v>
      </c>
      <c r="Z68" s="415"/>
      <c r="AA68" s="406" t="s">
        <v>689</v>
      </c>
      <c r="AB68" s="406"/>
      <c r="AC68" s="406"/>
    </row>
    <row r="69" spans="2:29" ht="46.5" customHeight="1">
      <c r="B69" s="1"/>
      <c r="C69" s="406" t="s">
        <v>682</v>
      </c>
      <c r="D69" s="406"/>
      <c r="E69" s="406"/>
      <c r="F69" s="406"/>
      <c r="G69" s="3" t="s">
        <v>1</v>
      </c>
      <c r="O69" s="3" t="s">
        <v>3</v>
      </c>
      <c r="P69" s="3"/>
      <c r="Q69" s="5" t="s">
        <v>14</v>
      </c>
      <c r="R69" s="3" t="s">
        <v>800</v>
      </c>
      <c r="S69" s="3" t="s">
        <v>6</v>
      </c>
      <c r="T69" s="3" t="s">
        <v>801</v>
      </c>
      <c r="U69" s="3"/>
      <c r="V69" s="406" t="s">
        <v>1293</v>
      </c>
      <c r="W69" s="406"/>
      <c r="X69" s="6">
        <v>39</v>
      </c>
      <c r="Y69" s="415" t="s">
        <v>299</v>
      </c>
      <c r="Z69" s="415"/>
      <c r="AA69" s="406" t="s">
        <v>799</v>
      </c>
      <c r="AB69" s="406"/>
      <c r="AC69" s="406"/>
    </row>
    <row r="70" spans="2:29" ht="36" customHeight="1">
      <c r="B70" s="1"/>
      <c r="C70" s="406" t="s">
        <v>682</v>
      </c>
      <c r="D70" s="406"/>
      <c r="E70" s="406"/>
      <c r="F70" s="406"/>
      <c r="G70" s="3" t="s">
        <v>1</v>
      </c>
      <c r="O70" s="3" t="s">
        <v>3</v>
      </c>
      <c r="P70" s="3"/>
      <c r="Q70" s="5" t="s">
        <v>14</v>
      </c>
      <c r="R70" s="3" t="s">
        <v>802</v>
      </c>
      <c r="S70" s="3" t="s">
        <v>6</v>
      </c>
      <c r="T70" s="3" t="s">
        <v>803</v>
      </c>
      <c r="U70" s="3"/>
      <c r="V70" s="406" t="s">
        <v>804</v>
      </c>
      <c r="W70" s="406"/>
      <c r="X70" s="6">
        <v>371.2</v>
      </c>
      <c r="Y70" s="415" t="s">
        <v>330</v>
      </c>
      <c r="Z70" s="415"/>
      <c r="AA70" s="406" t="s">
        <v>780</v>
      </c>
      <c r="AB70" s="406"/>
      <c r="AC70" s="406"/>
    </row>
    <row r="71" spans="2:29" ht="36" customHeight="1">
      <c r="B71" s="1"/>
      <c r="C71" s="406" t="s">
        <v>682</v>
      </c>
      <c r="D71" s="406"/>
      <c r="E71" s="406"/>
      <c r="F71" s="406"/>
      <c r="G71" s="3" t="s">
        <v>1</v>
      </c>
      <c r="O71" s="3" t="s">
        <v>3</v>
      </c>
      <c r="P71" s="3"/>
      <c r="Q71" s="5" t="s">
        <v>14</v>
      </c>
      <c r="R71" s="3" t="s">
        <v>805</v>
      </c>
      <c r="S71" s="3" t="s">
        <v>6</v>
      </c>
      <c r="T71" s="3" t="s">
        <v>806</v>
      </c>
      <c r="U71" s="3"/>
      <c r="V71" s="406" t="s">
        <v>1293</v>
      </c>
      <c r="W71" s="406"/>
      <c r="X71" s="6">
        <v>39</v>
      </c>
      <c r="Y71" s="415" t="s">
        <v>342</v>
      </c>
      <c r="Z71" s="415"/>
      <c r="AA71" s="406" t="s">
        <v>772</v>
      </c>
      <c r="AB71" s="406"/>
      <c r="AC71" s="406"/>
    </row>
    <row r="72" spans="2:29" ht="46.5" customHeight="1">
      <c r="B72" s="1"/>
      <c r="C72" s="406" t="s">
        <v>682</v>
      </c>
      <c r="D72" s="406"/>
      <c r="E72" s="406"/>
      <c r="F72" s="406"/>
      <c r="G72" s="3" t="s">
        <v>1</v>
      </c>
      <c r="O72" s="3" t="s">
        <v>3</v>
      </c>
      <c r="P72" s="3"/>
      <c r="Q72" s="5" t="s">
        <v>14</v>
      </c>
      <c r="R72" s="3" t="s">
        <v>808</v>
      </c>
      <c r="S72" s="3" t="s">
        <v>6</v>
      </c>
      <c r="T72" s="3" t="s">
        <v>809</v>
      </c>
      <c r="U72" s="3"/>
      <c r="V72" s="406" t="s">
        <v>810</v>
      </c>
      <c r="W72" s="406"/>
      <c r="X72" s="6">
        <v>78</v>
      </c>
      <c r="Y72" s="415" t="s">
        <v>342</v>
      </c>
      <c r="Z72" s="415"/>
      <c r="AA72" s="406" t="s">
        <v>807</v>
      </c>
      <c r="AB72" s="406"/>
      <c r="AC72" s="406"/>
    </row>
    <row r="73" spans="2:29" ht="46.5" customHeight="1">
      <c r="B73" s="1"/>
      <c r="C73" s="406" t="s">
        <v>682</v>
      </c>
      <c r="D73" s="406"/>
      <c r="E73" s="406"/>
      <c r="F73" s="406"/>
      <c r="G73" s="3" t="s">
        <v>1</v>
      </c>
      <c r="O73" s="3" t="s">
        <v>3</v>
      </c>
      <c r="P73" s="3"/>
      <c r="Q73" s="5" t="s">
        <v>14</v>
      </c>
      <c r="R73" s="3" t="s">
        <v>812</v>
      </c>
      <c r="S73" s="3" t="s">
        <v>6</v>
      </c>
      <c r="T73" s="3" t="s">
        <v>813</v>
      </c>
      <c r="U73" s="3"/>
      <c r="V73" s="406" t="s">
        <v>810</v>
      </c>
      <c r="W73" s="406"/>
      <c r="X73" s="6">
        <v>78</v>
      </c>
      <c r="Y73" s="415" t="s">
        <v>342</v>
      </c>
      <c r="Z73" s="415"/>
      <c r="AA73" s="406" t="s">
        <v>811</v>
      </c>
      <c r="AB73" s="406"/>
      <c r="AC73" s="406"/>
    </row>
    <row r="74" spans="2:29" ht="36" customHeight="1">
      <c r="B74" s="1"/>
      <c r="C74" s="406" t="s">
        <v>682</v>
      </c>
      <c r="D74" s="406"/>
      <c r="E74" s="406"/>
      <c r="F74" s="406"/>
      <c r="G74" s="3" t="s">
        <v>1</v>
      </c>
      <c r="O74" s="3" t="s">
        <v>3</v>
      </c>
      <c r="P74" s="3"/>
      <c r="Q74" s="5" t="s">
        <v>14</v>
      </c>
      <c r="R74" s="3" t="s">
        <v>815</v>
      </c>
      <c r="S74" s="3" t="s">
        <v>6</v>
      </c>
      <c r="T74" s="3" t="s">
        <v>816</v>
      </c>
      <c r="U74" s="3"/>
      <c r="V74" s="406" t="s">
        <v>817</v>
      </c>
      <c r="W74" s="406"/>
      <c r="X74" s="6">
        <v>78</v>
      </c>
      <c r="Y74" s="415" t="s">
        <v>342</v>
      </c>
      <c r="Z74" s="415"/>
      <c r="AA74" s="406" t="s">
        <v>814</v>
      </c>
      <c r="AB74" s="406"/>
      <c r="AC74" s="406"/>
    </row>
    <row r="75" spans="2:29" ht="36" customHeight="1">
      <c r="B75" s="1"/>
      <c r="C75" s="406" t="s">
        <v>682</v>
      </c>
      <c r="D75" s="406"/>
      <c r="E75" s="406"/>
      <c r="F75" s="406"/>
      <c r="G75" s="3" t="s">
        <v>1</v>
      </c>
      <c r="O75" s="3" t="s">
        <v>3</v>
      </c>
      <c r="P75" s="3"/>
      <c r="Q75" s="5" t="s">
        <v>14</v>
      </c>
      <c r="R75" s="3" t="s">
        <v>819</v>
      </c>
      <c r="S75" s="3" t="s">
        <v>6</v>
      </c>
      <c r="T75" s="3" t="s">
        <v>820</v>
      </c>
      <c r="U75" s="3"/>
      <c r="V75" s="406" t="s">
        <v>817</v>
      </c>
      <c r="W75" s="406"/>
      <c r="X75" s="6">
        <v>78</v>
      </c>
      <c r="Y75" s="415" t="s">
        <v>342</v>
      </c>
      <c r="Z75" s="415"/>
      <c r="AA75" s="406" t="s">
        <v>818</v>
      </c>
      <c r="AB75" s="406"/>
      <c r="AC75" s="406"/>
    </row>
    <row r="76" spans="2:29" ht="36" customHeight="1">
      <c r="B76" s="1"/>
      <c r="C76" s="406" t="s">
        <v>682</v>
      </c>
      <c r="D76" s="406"/>
      <c r="E76" s="406"/>
      <c r="F76" s="406"/>
      <c r="G76" s="3" t="s">
        <v>1</v>
      </c>
      <c r="O76" s="3" t="s">
        <v>3</v>
      </c>
      <c r="P76" s="3"/>
      <c r="Q76" s="5" t="s">
        <v>14</v>
      </c>
      <c r="R76" s="3" t="s">
        <v>822</v>
      </c>
      <c r="S76" s="3" t="s">
        <v>6</v>
      </c>
      <c r="T76" s="3" t="s">
        <v>823</v>
      </c>
      <c r="U76" s="3"/>
      <c r="V76" s="406" t="s">
        <v>817</v>
      </c>
      <c r="W76" s="406"/>
      <c r="X76" s="6">
        <v>78</v>
      </c>
      <c r="Y76" s="415" t="s">
        <v>342</v>
      </c>
      <c r="Z76" s="415"/>
      <c r="AA76" s="406" t="s">
        <v>821</v>
      </c>
      <c r="AB76" s="406"/>
      <c r="AC76" s="406"/>
    </row>
    <row r="77" spans="2:29" ht="36" customHeight="1">
      <c r="B77" s="1"/>
      <c r="C77" s="406" t="s">
        <v>682</v>
      </c>
      <c r="D77" s="406"/>
      <c r="E77" s="406"/>
      <c r="F77" s="406"/>
      <c r="G77" s="3" t="s">
        <v>1</v>
      </c>
      <c r="O77" s="3" t="s">
        <v>3</v>
      </c>
      <c r="P77" s="3"/>
      <c r="Q77" s="5" t="s">
        <v>14</v>
      </c>
      <c r="R77" s="3" t="s">
        <v>824</v>
      </c>
      <c r="S77" s="3" t="s">
        <v>6</v>
      </c>
      <c r="T77" s="3" t="s">
        <v>825</v>
      </c>
      <c r="U77" s="3"/>
      <c r="V77" s="406" t="s">
        <v>817</v>
      </c>
      <c r="W77" s="406"/>
      <c r="X77" s="6">
        <v>78</v>
      </c>
      <c r="Y77" s="415" t="s">
        <v>342</v>
      </c>
      <c r="Z77" s="415"/>
      <c r="AA77" s="406" t="s">
        <v>755</v>
      </c>
      <c r="AB77" s="406"/>
      <c r="AC77" s="406"/>
    </row>
    <row r="78" spans="2:29" ht="36" customHeight="1">
      <c r="B78" s="1"/>
      <c r="C78" s="406" t="s">
        <v>682</v>
      </c>
      <c r="D78" s="406"/>
      <c r="E78" s="406"/>
      <c r="F78" s="406"/>
      <c r="G78" s="3" t="s">
        <v>1</v>
      </c>
      <c r="O78" s="3" t="s">
        <v>3</v>
      </c>
      <c r="P78" s="3"/>
      <c r="Q78" s="5" t="s">
        <v>14</v>
      </c>
      <c r="R78" s="3" t="s">
        <v>827</v>
      </c>
      <c r="S78" s="3" t="s">
        <v>6</v>
      </c>
      <c r="T78" s="3" t="s">
        <v>828</v>
      </c>
      <c r="U78" s="3"/>
      <c r="V78" s="406" t="s">
        <v>817</v>
      </c>
      <c r="W78" s="406"/>
      <c r="X78" s="6">
        <v>78</v>
      </c>
      <c r="Y78" s="415" t="s">
        <v>342</v>
      </c>
      <c r="Z78" s="415"/>
      <c r="AA78" s="406" t="s">
        <v>826</v>
      </c>
      <c r="AB78" s="406"/>
      <c r="AC78" s="406"/>
    </row>
    <row r="79" spans="2:29" ht="36" customHeight="1">
      <c r="B79" s="1"/>
      <c r="C79" s="406" t="s">
        <v>682</v>
      </c>
      <c r="D79" s="406"/>
      <c r="E79" s="406"/>
      <c r="F79" s="406"/>
      <c r="G79" s="3" t="s">
        <v>1</v>
      </c>
      <c r="O79" s="3" t="s">
        <v>3</v>
      </c>
      <c r="P79" s="3"/>
      <c r="Q79" s="5" t="s">
        <v>14</v>
      </c>
      <c r="R79" s="3" t="s">
        <v>829</v>
      </c>
      <c r="S79" s="3" t="s">
        <v>6</v>
      </c>
      <c r="T79" s="3" t="s">
        <v>830</v>
      </c>
      <c r="U79" s="3"/>
      <c r="V79" s="406" t="s">
        <v>817</v>
      </c>
      <c r="W79" s="406"/>
      <c r="X79" s="6">
        <v>78</v>
      </c>
      <c r="Y79" s="415" t="s">
        <v>342</v>
      </c>
      <c r="Z79" s="415"/>
      <c r="AA79" s="406" t="s">
        <v>701</v>
      </c>
      <c r="AB79" s="406"/>
      <c r="AC79" s="406"/>
    </row>
    <row r="80" spans="2:29" ht="36" customHeight="1">
      <c r="B80" s="1"/>
      <c r="C80" s="406" t="s">
        <v>682</v>
      </c>
      <c r="D80" s="406"/>
      <c r="E80" s="406"/>
      <c r="F80" s="406"/>
      <c r="G80" s="3" t="s">
        <v>1</v>
      </c>
      <c r="O80" s="3" t="s">
        <v>3</v>
      </c>
      <c r="P80" s="3"/>
      <c r="Q80" s="5" t="s">
        <v>14</v>
      </c>
      <c r="R80" s="3" t="s">
        <v>831</v>
      </c>
      <c r="S80" s="3" t="s">
        <v>6</v>
      </c>
      <c r="T80" s="3" t="s">
        <v>832</v>
      </c>
      <c r="U80" s="3"/>
      <c r="V80" s="406" t="s">
        <v>1293</v>
      </c>
      <c r="W80" s="406"/>
      <c r="X80" s="6">
        <v>39</v>
      </c>
      <c r="Y80" s="415" t="s">
        <v>13</v>
      </c>
      <c r="Z80" s="415"/>
      <c r="AA80" s="406" t="s">
        <v>741</v>
      </c>
      <c r="AB80" s="406"/>
      <c r="AC80" s="406"/>
    </row>
    <row r="81" spans="2:29" ht="46.5" customHeight="1">
      <c r="B81" s="1"/>
      <c r="C81" s="406" t="s">
        <v>682</v>
      </c>
      <c r="D81" s="406"/>
      <c r="E81" s="406"/>
      <c r="F81" s="406"/>
      <c r="G81" s="3" t="s">
        <v>1</v>
      </c>
      <c r="O81" s="3" t="s">
        <v>3</v>
      </c>
      <c r="P81" s="3"/>
      <c r="Q81" s="5" t="s">
        <v>14</v>
      </c>
      <c r="R81" s="3" t="s">
        <v>833</v>
      </c>
      <c r="S81" s="3" t="s">
        <v>6</v>
      </c>
      <c r="T81" s="3" t="s">
        <v>834</v>
      </c>
      <c r="U81" s="3"/>
      <c r="V81" s="406" t="s">
        <v>835</v>
      </c>
      <c r="W81" s="406"/>
      <c r="X81" s="26">
        <v>117</v>
      </c>
      <c r="Y81" s="424" t="s">
        <v>13</v>
      </c>
      <c r="Z81" s="424"/>
      <c r="AA81" s="408" t="s">
        <v>764</v>
      </c>
      <c r="AB81" s="408"/>
      <c r="AC81" s="408"/>
    </row>
    <row r="82" spans="2:29" ht="36" customHeight="1">
      <c r="B82" s="1"/>
      <c r="C82" s="406" t="s">
        <v>682</v>
      </c>
      <c r="D82" s="406"/>
      <c r="E82" s="406"/>
      <c r="F82" s="406"/>
      <c r="G82" s="3" t="s">
        <v>1</v>
      </c>
      <c r="O82" s="3" t="s">
        <v>3</v>
      </c>
      <c r="P82" s="3"/>
      <c r="Q82" s="5" t="s">
        <v>14</v>
      </c>
      <c r="R82" s="3" t="s">
        <v>836</v>
      </c>
      <c r="S82" s="3" t="s">
        <v>6</v>
      </c>
      <c r="T82" s="3" t="s">
        <v>837</v>
      </c>
      <c r="U82" s="18"/>
      <c r="V82" s="408" t="s">
        <v>1292</v>
      </c>
      <c r="W82" s="434"/>
      <c r="X82" s="53">
        <v>395.6</v>
      </c>
      <c r="Y82" s="394" t="s">
        <v>13</v>
      </c>
      <c r="Z82" s="394"/>
      <c r="AA82" s="392" t="s">
        <v>721</v>
      </c>
      <c r="AB82" s="392"/>
      <c r="AC82" s="392"/>
    </row>
    <row r="83" spans="2:29" ht="36" customHeight="1">
      <c r="B83" s="1"/>
      <c r="C83" s="406" t="s">
        <v>682</v>
      </c>
      <c r="D83" s="406"/>
      <c r="E83" s="406"/>
      <c r="F83" s="406"/>
      <c r="G83" s="3" t="s">
        <v>1</v>
      </c>
      <c r="O83" s="3" t="s">
        <v>3</v>
      </c>
      <c r="P83" s="3"/>
      <c r="Q83" s="5" t="s">
        <v>14</v>
      </c>
      <c r="R83" s="3" t="s">
        <v>839</v>
      </c>
      <c r="S83" s="3" t="s">
        <v>6</v>
      </c>
      <c r="T83" s="24" t="s">
        <v>840</v>
      </c>
      <c r="U83" s="20"/>
      <c r="V83" s="392" t="s">
        <v>817</v>
      </c>
      <c r="W83" s="392"/>
      <c r="X83" s="28">
        <v>78</v>
      </c>
      <c r="Y83" s="397" t="s">
        <v>13</v>
      </c>
      <c r="Z83" s="394"/>
      <c r="AA83" s="392" t="s">
        <v>838</v>
      </c>
      <c r="AB83" s="392"/>
      <c r="AC83" s="392"/>
    </row>
    <row r="84" spans="2:29" ht="36" customHeight="1">
      <c r="B84" s="1"/>
      <c r="C84" s="18"/>
      <c r="D84" s="18"/>
      <c r="E84" s="18"/>
      <c r="F84" s="18"/>
      <c r="G84" s="18"/>
      <c r="O84" s="18"/>
      <c r="P84" s="18"/>
      <c r="Q84" s="25"/>
      <c r="R84" s="18"/>
      <c r="S84" s="18"/>
      <c r="T84" s="35"/>
      <c r="U84" s="398" t="s">
        <v>1273</v>
      </c>
      <c r="V84" s="398"/>
      <c r="W84" s="398"/>
      <c r="X84" s="37">
        <f>SUM(X24:X83)</f>
        <v>12728.57</v>
      </c>
      <c r="Y84" s="22"/>
      <c r="Z84" s="22"/>
      <c r="AA84" s="2"/>
      <c r="AB84" s="2"/>
      <c r="AC84" s="2"/>
    </row>
    <row r="85" spans="1:29" ht="36" customHeight="1">
      <c r="A85" s="31"/>
      <c r="B85" s="1"/>
      <c r="C85" s="2"/>
      <c r="D85" s="2"/>
      <c r="E85" s="2"/>
      <c r="F85" s="2"/>
      <c r="G85" s="2"/>
      <c r="H85" s="31"/>
      <c r="I85" s="31"/>
      <c r="J85" s="31"/>
      <c r="K85" s="31"/>
      <c r="L85" s="31"/>
      <c r="M85" s="31"/>
      <c r="N85" s="31"/>
      <c r="O85" s="2"/>
      <c r="P85" s="2"/>
      <c r="Q85" s="32"/>
      <c r="R85" s="2"/>
      <c r="S85" s="2"/>
      <c r="T85" s="2"/>
      <c r="U85" s="2"/>
      <c r="V85" s="2"/>
      <c r="W85" s="2"/>
      <c r="X85" s="34"/>
      <c r="Y85" s="22"/>
      <c r="Z85" s="22"/>
      <c r="AA85" s="2"/>
      <c r="AB85" s="2"/>
      <c r="AC85" s="2"/>
    </row>
    <row r="86" spans="2:29" ht="36" customHeight="1">
      <c r="B86" s="1"/>
      <c r="C86" s="403" t="s">
        <v>376</v>
      </c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37" t="s">
        <v>1271</v>
      </c>
      <c r="Y86" s="421" t="s">
        <v>1262</v>
      </c>
      <c r="Z86" s="421"/>
      <c r="AA86" s="405" t="s">
        <v>1263</v>
      </c>
      <c r="AB86" s="405"/>
      <c r="AC86" s="405"/>
    </row>
    <row r="87" spans="2:29" ht="36" customHeight="1">
      <c r="B87" s="1"/>
      <c r="C87" s="407" t="s">
        <v>841</v>
      </c>
      <c r="D87" s="407"/>
      <c r="E87" s="407"/>
      <c r="F87" s="407"/>
      <c r="G87" s="8" t="s">
        <v>1</v>
      </c>
      <c r="O87" s="8" t="s">
        <v>3</v>
      </c>
      <c r="P87" s="8"/>
      <c r="Q87" s="9" t="s">
        <v>4</v>
      </c>
      <c r="R87" s="8" t="s">
        <v>684</v>
      </c>
      <c r="S87" s="8" t="s">
        <v>6</v>
      </c>
      <c r="T87" s="8" t="s">
        <v>685</v>
      </c>
      <c r="U87" s="8"/>
      <c r="V87" s="407" t="s">
        <v>1279</v>
      </c>
      <c r="W87" s="407"/>
      <c r="X87" s="10">
        <v>253.18</v>
      </c>
      <c r="Y87" s="417" t="s">
        <v>36</v>
      </c>
      <c r="Z87" s="417"/>
      <c r="AA87" s="407" t="s">
        <v>683</v>
      </c>
      <c r="AB87" s="407"/>
      <c r="AC87" s="407"/>
    </row>
    <row r="88" spans="2:29" ht="36" customHeight="1">
      <c r="B88" s="1"/>
      <c r="C88" s="406" t="s">
        <v>841</v>
      </c>
      <c r="D88" s="406"/>
      <c r="E88" s="406"/>
      <c r="F88" s="406"/>
      <c r="G88" s="3" t="s">
        <v>1</v>
      </c>
      <c r="O88" s="3" t="s">
        <v>3</v>
      </c>
      <c r="P88" s="3"/>
      <c r="Q88" s="5" t="s">
        <v>4</v>
      </c>
      <c r="R88" s="3" t="s">
        <v>687</v>
      </c>
      <c r="S88" s="3" t="s">
        <v>6</v>
      </c>
      <c r="T88" s="3" t="s">
        <v>688</v>
      </c>
      <c r="U88" s="3"/>
      <c r="V88" s="406" t="s">
        <v>1302</v>
      </c>
      <c r="W88" s="406"/>
      <c r="X88" s="6">
        <v>343.05</v>
      </c>
      <c r="Y88" s="415" t="s">
        <v>42</v>
      </c>
      <c r="Z88" s="415"/>
      <c r="AA88" s="406" t="s">
        <v>686</v>
      </c>
      <c r="AB88" s="406"/>
      <c r="AC88" s="406"/>
    </row>
    <row r="89" spans="2:29" ht="36" customHeight="1">
      <c r="B89" s="1"/>
      <c r="C89" s="406" t="s">
        <v>841</v>
      </c>
      <c r="D89" s="406"/>
      <c r="E89" s="406"/>
      <c r="F89" s="406"/>
      <c r="G89" s="3" t="s">
        <v>1</v>
      </c>
      <c r="O89" s="3" t="s">
        <v>3</v>
      </c>
      <c r="P89" s="3"/>
      <c r="Q89" s="5" t="s">
        <v>4</v>
      </c>
      <c r="R89" s="3" t="s">
        <v>690</v>
      </c>
      <c r="S89" s="3" t="s">
        <v>6</v>
      </c>
      <c r="T89" s="3" t="s">
        <v>691</v>
      </c>
      <c r="U89" s="3"/>
      <c r="V89" s="406" t="s">
        <v>1279</v>
      </c>
      <c r="W89" s="406"/>
      <c r="X89" s="6">
        <v>253.18</v>
      </c>
      <c r="Y89" s="415" t="s">
        <v>42</v>
      </c>
      <c r="Z89" s="415"/>
      <c r="AA89" s="406" t="s">
        <v>689</v>
      </c>
      <c r="AB89" s="406"/>
      <c r="AC89" s="406"/>
    </row>
    <row r="90" spans="2:29" ht="24" customHeight="1">
      <c r="B90" s="1"/>
      <c r="C90" s="406" t="s">
        <v>841</v>
      </c>
      <c r="D90" s="406"/>
      <c r="E90" s="406"/>
      <c r="F90" s="406"/>
      <c r="G90" s="3" t="s">
        <v>1</v>
      </c>
      <c r="O90" s="3" t="s">
        <v>3</v>
      </c>
      <c r="P90" s="3"/>
      <c r="Q90" s="5" t="s">
        <v>4</v>
      </c>
      <c r="R90" s="3" t="s">
        <v>699</v>
      </c>
      <c r="S90" s="3" t="s">
        <v>6</v>
      </c>
      <c r="T90" s="3" t="s">
        <v>700</v>
      </c>
      <c r="U90" s="3"/>
      <c r="V90" s="406" t="s">
        <v>1301</v>
      </c>
      <c r="W90" s="406"/>
      <c r="X90" s="6">
        <v>2514.41</v>
      </c>
      <c r="Y90" s="415" t="s">
        <v>49</v>
      </c>
      <c r="Z90" s="415"/>
      <c r="AA90" s="406" t="s">
        <v>698</v>
      </c>
      <c r="AB90" s="406"/>
      <c r="AC90" s="406"/>
    </row>
    <row r="91" spans="2:29" ht="36" customHeight="1">
      <c r="B91" s="1"/>
      <c r="C91" s="406" t="s">
        <v>841</v>
      </c>
      <c r="D91" s="406"/>
      <c r="E91" s="406"/>
      <c r="F91" s="406"/>
      <c r="G91" s="3" t="s">
        <v>1</v>
      </c>
      <c r="O91" s="3" t="s">
        <v>3</v>
      </c>
      <c r="P91" s="3"/>
      <c r="Q91" s="5" t="s">
        <v>4</v>
      </c>
      <c r="R91" s="3" t="s">
        <v>708</v>
      </c>
      <c r="S91" s="3" t="s">
        <v>6</v>
      </c>
      <c r="T91" s="3" t="s">
        <v>709</v>
      </c>
      <c r="U91" s="3"/>
      <c r="V91" s="406" t="s">
        <v>1303</v>
      </c>
      <c r="W91" s="406"/>
      <c r="X91" s="6">
        <v>158</v>
      </c>
      <c r="Y91" s="415" t="s">
        <v>62</v>
      </c>
      <c r="Z91" s="415"/>
      <c r="AA91" s="406" t="s">
        <v>707</v>
      </c>
      <c r="AB91" s="406"/>
      <c r="AC91" s="406"/>
    </row>
    <row r="92" spans="2:29" ht="36" customHeight="1">
      <c r="B92" s="1"/>
      <c r="C92" s="406" t="s">
        <v>841</v>
      </c>
      <c r="D92" s="406"/>
      <c r="E92" s="406"/>
      <c r="F92" s="406"/>
      <c r="G92" s="3" t="s">
        <v>1</v>
      </c>
      <c r="O92" s="3" t="s">
        <v>3</v>
      </c>
      <c r="P92" s="3"/>
      <c r="Q92" s="5" t="s">
        <v>4</v>
      </c>
      <c r="R92" s="3" t="s">
        <v>711</v>
      </c>
      <c r="S92" s="3" t="s">
        <v>6</v>
      </c>
      <c r="T92" s="3" t="s">
        <v>712</v>
      </c>
      <c r="U92" s="3"/>
      <c r="V92" s="406" t="s">
        <v>1302</v>
      </c>
      <c r="W92" s="406"/>
      <c r="X92" s="6">
        <v>343.05</v>
      </c>
      <c r="Y92" s="415" t="s">
        <v>19</v>
      </c>
      <c r="Z92" s="415"/>
      <c r="AA92" s="406" t="s">
        <v>710</v>
      </c>
      <c r="AB92" s="406"/>
      <c r="AC92" s="406"/>
    </row>
    <row r="93" spans="2:29" ht="36" customHeight="1">
      <c r="B93" s="1"/>
      <c r="C93" s="406" t="s">
        <v>841</v>
      </c>
      <c r="D93" s="406"/>
      <c r="E93" s="406"/>
      <c r="F93" s="406"/>
      <c r="G93" s="3" t="s">
        <v>1</v>
      </c>
      <c r="O93" s="3" t="s">
        <v>3</v>
      </c>
      <c r="P93" s="3"/>
      <c r="Q93" s="5" t="s">
        <v>4</v>
      </c>
      <c r="R93" s="3" t="s">
        <v>713</v>
      </c>
      <c r="S93" s="3" t="s">
        <v>6</v>
      </c>
      <c r="T93" s="3" t="s">
        <v>714</v>
      </c>
      <c r="U93" s="3"/>
      <c r="V93" s="406" t="s">
        <v>1280</v>
      </c>
      <c r="W93" s="406"/>
      <c r="X93" s="6">
        <v>158</v>
      </c>
      <c r="Y93" s="415" t="s">
        <v>103</v>
      </c>
      <c r="Z93" s="415"/>
      <c r="AA93" s="406" t="s">
        <v>692</v>
      </c>
      <c r="AB93" s="406"/>
      <c r="AC93" s="406"/>
    </row>
    <row r="94" spans="2:29" ht="36" customHeight="1">
      <c r="B94" s="1"/>
      <c r="C94" s="406" t="s">
        <v>841</v>
      </c>
      <c r="D94" s="406"/>
      <c r="E94" s="406"/>
      <c r="F94" s="406"/>
      <c r="G94" s="3" t="s">
        <v>1</v>
      </c>
      <c r="O94" s="3" t="s">
        <v>3</v>
      </c>
      <c r="P94" s="3"/>
      <c r="Q94" s="5" t="s">
        <v>4</v>
      </c>
      <c r="R94" s="3" t="s">
        <v>716</v>
      </c>
      <c r="S94" s="3" t="s">
        <v>6</v>
      </c>
      <c r="T94" s="3" t="s">
        <v>717</v>
      </c>
      <c r="U94" s="3"/>
      <c r="V94" s="406" t="s">
        <v>1301</v>
      </c>
      <c r="W94" s="406"/>
      <c r="X94" s="6">
        <v>855.57</v>
      </c>
      <c r="Y94" s="415" t="s">
        <v>112</v>
      </c>
      <c r="Z94" s="415"/>
      <c r="AA94" s="406" t="s">
        <v>715</v>
      </c>
      <c r="AB94" s="406"/>
      <c r="AC94" s="406"/>
    </row>
    <row r="95" spans="2:29" ht="36" customHeight="1">
      <c r="B95" s="1"/>
      <c r="C95" s="406" t="s">
        <v>841</v>
      </c>
      <c r="D95" s="406"/>
      <c r="E95" s="406"/>
      <c r="F95" s="406"/>
      <c r="G95" s="3" t="s">
        <v>1</v>
      </c>
      <c r="O95" s="3" t="s">
        <v>3</v>
      </c>
      <c r="P95" s="3"/>
      <c r="Q95" s="5" t="s">
        <v>10</v>
      </c>
      <c r="R95" s="3" t="s">
        <v>722</v>
      </c>
      <c r="S95" s="3" t="s">
        <v>6</v>
      </c>
      <c r="T95" s="3" t="s">
        <v>723</v>
      </c>
      <c r="U95" s="3"/>
      <c r="V95" s="406" t="s">
        <v>1278</v>
      </c>
      <c r="W95" s="426"/>
      <c r="X95" s="6">
        <v>511.26</v>
      </c>
      <c r="Y95" s="415" t="s">
        <v>143</v>
      </c>
      <c r="Z95" s="415"/>
      <c r="AA95" s="406" t="s">
        <v>721</v>
      </c>
      <c r="AB95" s="406"/>
      <c r="AC95" s="406"/>
    </row>
    <row r="96" spans="2:29" ht="36" customHeight="1">
      <c r="B96" s="1"/>
      <c r="C96" s="406" t="s">
        <v>841</v>
      </c>
      <c r="D96" s="406"/>
      <c r="E96" s="406"/>
      <c r="F96" s="406"/>
      <c r="G96" s="3" t="s">
        <v>1</v>
      </c>
      <c r="O96" s="3" t="s">
        <v>3</v>
      </c>
      <c r="P96" s="3"/>
      <c r="Q96" s="5" t="s">
        <v>10</v>
      </c>
      <c r="R96" s="3" t="s">
        <v>735</v>
      </c>
      <c r="S96" s="3" t="s">
        <v>6</v>
      </c>
      <c r="T96" s="3" t="s">
        <v>736</v>
      </c>
      <c r="U96" s="3"/>
      <c r="V96" s="406" t="s">
        <v>1278</v>
      </c>
      <c r="W96" s="426"/>
      <c r="X96" s="6">
        <v>511.26</v>
      </c>
      <c r="Y96" s="415" t="s">
        <v>153</v>
      </c>
      <c r="Z96" s="415"/>
      <c r="AA96" s="406" t="s">
        <v>734</v>
      </c>
      <c r="AB96" s="406"/>
      <c r="AC96" s="406"/>
    </row>
    <row r="97" spans="2:29" ht="36" customHeight="1">
      <c r="B97" s="1"/>
      <c r="C97" s="406" t="s">
        <v>841</v>
      </c>
      <c r="D97" s="406"/>
      <c r="E97" s="406"/>
      <c r="F97" s="406"/>
      <c r="G97" s="3" t="s">
        <v>1</v>
      </c>
      <c r="O97" s="3" t="s">
        <v>3</v>
      </c>
      <c r="P97" s="3"/>
      <c r="Q97" s="5" t="s">
        <v>10</v>
      </c>
      <c r="R97" s="3" t="s">
        <v>746</v>
      </c>
      <c r="S97" s="3" t="s">
        <v>6</v>
      </c>
      <c r="T97" s="3" t="s">
        <v>747</v>
      </c>
      <c r="U97" s="3"/>
      <c r="V97" s="406" t="s">
        <v>1307</v>
      </c>
      <c r="W97" s="406"/>
      <c r="X97" s="6">
        <v>444.7</v>
      </c>
      <c r="Y97" s="415" t="s">
        <v>216</v>
      </c>
      <c r="Z97" s="415"/>
      <c r="AA97" s="406" t="s">
        <v>734</v>
      </c>
      <c r="AB97" s="406"/>
      <c r="AC97" s="406"/>
    </row>
    <row r="98" spans="2:29" ht="36" customHeight="1">
      <c r="B98" s="1"/>
      <c r="C98" s="406" t="s">
        <v>841</v>
      </c>
      <c r="D98" s="406"/>
      <c r="E98" s="406"/>
      <c r="F98" s="406"/>
      <c r="G98" s="3" t="s">
        <v>1</v>
      </c>
      <c r="O98" s="3" t="s">
        <v>3</v>
      </c>
      <c r="P98" s="3"/>
      <c r="Q98" s="5" t="s">
        <v>10</v>
      </c>
      <c r="R98" s="3" t="s">
        <v>748</v>
      </c>
      <c r="S98" s="3" t="s">
        <v>6</v>
      </c>
      <c r="T98" s="3" t="s">
        <v>749</v>
      </c>
      <c r="U98" s="3"/>
      <c r="V98" s="406" t="s">
        <v>1280</v>
      </c>
      <c r="W98" s="406"/>
      <c r="X98" s="6">
        <v>75</v>
      </c>
      <c r="Y98" s="415" t="s">
        <v>216</v>
      </c>
      <c r="Z98" s="415"/>
      <c r="AA98" s="406" t="s">
        <v>704</v>
      </c>
      <c r="AB98" s="406"/>
      <c r="AC98" s="406"/>
    </row>
    <row r="99" spans="2:29" ht="36" customHeight="1">
      <c r="B99" s="1"/>
      <c r="C99" s="406" t="s">
        <v>841</v>
      </c>
      <c r="D99" s="406"/>
      <c r="E99" s="406"/>
      <c r="F99" s="406"/>
      <c r="G99" s="3" t="s">
        <v>1</v>
      </c>
      <c r="O99" s="3" t="s">
        <v>3</v>
      </c>
      <c r="P99" s="3"/>
      <c r="Q99" s="5" t="s">
        <v>10</v>
      </c>
      <c r="R99" s="3" t="s">
        <v>750</v>
      </c>
      <c r="S99" s="3" t="s">
        <v>6</v>
      </c>
      <c r="T99" s="3" t="s">
        <v>751</v>
      </c>
      <c r="U99" s="3"/>
      <c r="V99" s="406" t="s">
        <v>1306</v>
      </c>
      <c r="W99" s="406"/>
      <c r="X99" s="6">
        <v>365.53</v>
      </c>
      <c r="Y99" s="415" t="s">
        <v>216</v>
      </c>
      <c r="Z99" s="415"/>
      <c r="AA99" s="406" t="s">
        <v>689</v>
      </c>
      <c r="AB99" s="406"/>
      <c r="AC99" s="406"/>
    </row>
    <row r="100" spans="2:29" ht="36" customHeight="1">
      <c r="B100" s="1"/>
      <c r="C100" s="406" t="s">
        <v>841</v>
      </c>
      <c r="D100" s="406"/>
      <c r="E100" s="406"/>
      <c r="F100" s="406"/>
      <c r="G100" s="3" t="s">
        <v>1</v>
      </c>
      <c r="O100" s="3" t="s">
        <v>3</v>
      </c>
      <c r="P100" s="3"/>
      <c r="Q100" s="5" t="s">
        <v>10</v>
      </c>
      <c r="R100" s="3" t="s">
        <v>756</v>
      </c>
      <c r="S100" s="3" t="s">
        <v>6</v>
      </c>
      <c r="T100" s="3" t="s">
        <v>757</v>
      </c>
      <c r="U100" s="3"/>
      <c r="V100" s="406" t="s">
        <v>1305</v>
      </c>
      <c r="W100" s="406"/>
      <c r="X100" s="6">
        <v>300.9</v>
      </c>
      <c r="Y100" s="415" t="s">
        <v>219</v>
      </c>
      <c r="Z100" s="415"/>
      <c r="AA100" s="406" t="s">
        <v>755</v>
      </c>
      <c r="AB100" s="406"/>
      <c r="AC100" s="406"/>
    </row>
    <row r="101" spans="2:29" ht="36" customHeight="1">
      <c r="B101" s="1"/>
      <c r="C101" s="406" t="s">
        <v>841</v>
      </c>
      <c r="D101" s="406"/>
      <c r="E101" s="406"/>
      <c r="F101" s="406"/>
      <c r="G101" s="3" t="s">
        <v>1</v>
      </c>
      <c r="O101" s="3" t="s">
        <v>3</v>
      </c>
      <c r="P101" s="3"/>
      <c r="Q101" s="5" t="s">
        <v>10</v>
      </c>
      <c r="R101" s="3" t="s">
        <v>759</v>
      </c>
      <c r="S101" s="3" t="s">
        <v>6</v>
      </c>
      <c r="T101" s="3" t="s">
        <v>760</v>
      </c>
      <c r="U101" s="3"/>
      <c r="V101" s="426" t="s">
        <v>1278</v>
      </c>
      <c r="W101" s="435"/>
      <c r="X101" s="6">
        <v>300.9</v>
      </c>
      <c r="Y101" s="415" t="s">
        <v>219</v>
      </c>
      <c r="Z101" s="415"/>
      <c r="AA101" s="406" t="s">
        <v>758</v>
      </c>
      <c r="AB101" s="406"/>
      <c r="AC101" s="406"/>
    </row>
    <row r="102" spans="2:29" ht="36" customHeight="1">
      <c r="B102" s="1"/>
      <c r="C102" s="406" t="s">
        <v>841</v>
      </c>
      <c r="D102" s="406"/>
      <c r="E102" s="406"/>
      <c r="F102" s="406"/>
      <c r="G102" s="3" t="s">
        <v>1</v>
      </c>
      <c r="O102" s="3" t="s">
        <v>3</v>
      </c>
      <c r="P102" s="3"/>
      <c r="Q102" s="5" t="s">
        <v>10</v>
      </c>
      <c r="R102" s="3" t="s">
        <v>762</v>
      </c>
      <c r="S102" s="3" t="s">
        <v>6</v>
      </c>
      <c r="T102" s="3" t="s">
        <v>763</v>
      </c>
      <c r="U102" s="3"/>
      <c r="V102" s="406" t="s">
        <v>1305</v>
      </c>
      <c r="W102" s="406"/>
      <c r="X102" s="6">
        <v>300.9</v>
      </c>
      <c r="Y102" s="415" t="s">
        <v>219</v>
      </c>
      <c r="Z102" s="415"/>
      <c r="AA102" s="406" t="s">
        <v>761</v>
      </c>
      <c r="AB102" s="406"/>
      <c r="AC102" s="406"/>
    </row>
    <row r="103" spans="2:29" ht="36" customHeight="1">
      <c r="B103" s="1"/>
      <c r="C103" s="406" t="s">
        <v>841</v>
      </c>
      <c r="D103" s="406"/>
      <c r="E103" s="406"/>
      <c r="F103" s="406"/>
      <c r="G103" s="3" t="s">
        <v>1</v>
      </c>
      <c r="O103" s="3" t="s">
        <v>3</v>
      </c>
      <c r="P103" s="3"/>
      <c r="Q103" s="5" t="s">
        <v>10</v>
      </c>
      <c r="R103" s="3" t="s">
        <v>765</v>
      </c>
      <c r="S103" s="3" t="s">
        <v>6</v>
      </c>
      <c r="T103" s="3" t="s">
        <v>766</v>
      </c>
      <c r="U103" s="3"/>
      <c r="V103" s="406" t="s">
        <v>1305</v>
      </c>
      <c r="W103" s="406"/>
      <c r="X103" s="6">
        <v>300.9</v>
      </c>
      <c r="Y103" s="415" t="s">
        <v>219</v>
      </c>
      <c r="Z103" s="415"/>
      <c r="AA103" s="406" t="s">
        <v>764</v>
      </c>
      <c r="AB103" s="406"/>
      <c r="AC103" s="406"/>
    </row>
    <row r="104" spans="2:29" ht="36" customHeight="1">
      <c r="B104" s="1"/>
      <c r="C104" s="406" t="s">
        <v>841</v>
      </c>
      <c r="D104" s="406"/>
      <c r="E104" s="406"/>
      <c r="F104" s="406"/>
      <c r="G104" s="3" t="s">
        <v>1</v>
      </c>
      <c r="O104" s="3" t="s">
        <v>3</v>
      </c>
      <c r="P104" s="3"/>
      <c r="Q104" s="5" t="s">
        <v>10</v>
      </c>
      <c r="R104" s="3" t="s">
        <v>775</v>
      </c>
      <c r="S104" s="3" t="s">
        <v>6</v>
      </c>
      <c r="T104" s="3" t="s">
        <v>776</v>
      </c>
      <c r="U104" s="3"/>
      <c r="V104" s="406" t="s">
        <v>1304</v>
      </c>
      <c r="W104" s="406"/>
      <c r="X104" s="6">
        <v>523</v>
      </c>
      <c r="Y104" s="415" t="s">
        <v>225</v>
      </c>
      <c r="Z104" s="415"/>
      <c r="AA104" s="406" t="s">
        <v>692</v>
      </c>
      <c r="AB104" s="406"/>
      <c r="AC104" s="406"/>
    </row>
    <row r="105" spans="2:29" ht="36" customHeight="1">
      <c r="B105" s="1"/>
      <c r="C105" s="406" t="s">
        <v>841</v>
      </c>
      <c r="D105" s="406"/>
      <c r="E105" s="406"/>
      <c r="F105" s="406"/>
      <c r="G105" s="3" t="s">
        <v>1</v>
      </c>
      <c r="O105" s="3" t="s">
        <v>3</v>
      </c>
      <c r="P105" s="3"/>
      <c r="Q105" s="5" t="s">
        <v>10</v>
      </c>
      <c r="R105" s="3" t="s">
        <v>778</v>
      </c>
      <c r="S105" s="3" t="s">
        <v>6</v>
      </c>
      <c r="T105" s="3" t="s">
        <v>779</v>
      </c>
      <c r="U105" s="3"/>
      <c r="V105" s="406" t="s">
        <v>1283</v>
      </c>
      <c r="W105" s="406"/>
      <c r="X105" s="6">
        <v>523</v>
      </c>
      <c r="Y105" s="415" t="s">
        <v>250</v>
      </c>
      <c r="Z105" s="415"/>
      <c r="AA105" s="406" t="s">
        <v>777</v>
      </c>
      <c r="AB105" s="406"/>
      <c r="AC105" s="406"/>
    </row>
    <row r="106" spans="2:29" ht="36" customHeight="1">
      <c r="B106" s="1"/>
      <c r="C106" s="406" t="s">
        <v>841</v>
      </c>
      <c r="D106" s="406"/>
      <c r="E106" s="406"/>
      <c r="F106" s="406"/>
      <c r="G106" s="3" t="s">
        <v>1</v>
      </c>
      <c r="O106" s="3" t="s">
        <v>3</v>
      </c>
      <c r="P106" s="3"/>
      <c r="Q106" s="5" t="s">
        <v>10</v>
      </c>
      <c r="R106" s="3" t="s">
        <v>781</v>
      </c>
      <c r="S106" s="3" t="s">
        <v>6</v>
      </c>
      <c r="T106" s="3" t="s">
        <v>782</v>
      </c>
      <c r="U106" s="3"/>
      <c r="V106" s="406" t="s">
        <v>1282</v>
      </c>
      <c r="W106" s="406"/>
      <c r="X106" s="6">
        <v>560</v>
      </c>
      <c r="Y106" s="415" t="s">
        <v>250</v>
      </c>
      <c r="Z106" s="415"/>
      <c r="AA106" s="406" t="s">
        <v>780</v>
      </c>
      <c r="AB106" s="406"/>
      <c r="AC106" s="406"/>
    </row>
    <row r="107" spans="2:29" ht="36" customHeight="1">
      <c r="B107" s="1"/>
      <c r="C107" s="406" t="s">
        <v>841</v>
      </c>
      <c r="D107" s="406"/>
      <c r="E107" s="406"/>
      <c r="F107" s="406"/>
      <c r="G107" s="3" t="s">
        <v>1</v>
      </c>
      <c r="O107" s="3" t="s">
        <v>3</v>
      </c>
      <c r="P107" s="3"/>
      <c r="Q107" s="5" t="s">
        <v>10</v>
      </c>
      <c r="R107" s="3" t="s">
        <v>786</v>
      </c>
      <c r="S107" s="3" t="s">
        <v>6</v>
      </c>
      <c r="T107" s="3" t="s">
        <v>787</v>
      </c>
      <c r="U107" s="3"/>
      <c r="V107" s="406" t="s">
        <v>1282</v>
      </c>
      <c r="W107" s="406"/>
      <c r="X107" s="26">
        <v>560</v>
      </c>
      <c r="Y107" s="424" t="s">
        <v>250</v>
      </c>
      <c r="Z107" s="424"/>
      <c r="AA107" s="408" t="s">
        <v>785</v>
      </c>
      <c r="AB107" s="408"/>
      <c r="AC107" s="408"/>
    </row>
    <row r="108" spans="2:29" ht="24" customHeight="1">
      <c r="B108" s="1"/>
      <c r="C108" s="406" t="s">
        <v>841</v>
      </c>
      <c r="D108" s="406"/>
      <c r="E108" s="406"/>
      <c r="F108" s="406"/>
      <c r="G108" s="3" t="s">
        <v>1</v>
      </c>
      <c r="O108" s="3" t="s">
        <v>3</v>
      </c>
      <c r="P108" s="3"/>
      <c r="Q108" s="5" t="s">
        <v>14</v>
      </c>
      <c r="R108" s="3" t="s">
        <v>802</v>
      </c>
      <c r="S108" s="3" t="s">
        <v>6</v>
      </c>
      <c r="T108" s="3" t="s">
        <v>803</v>
      </c>
      <c r="U108" s="3"/>
      <c r="V108" s="406" t="s">
        <v>1281</v>
      </c>
      <c r="W108" s="426"/>
      <c r="X108" s="28">
        <v>591.6</v>
      </c>
      <c r="Y108" s="394" t="s">
        <v>330</v>
      </c>
      <c r="Z108" s="394"/>
      <c r="AA108" s="392" t="s">
        <v>780</v>
      </c>
      <c r="AB108" s="392"/>
      <c r="AC108" s="392"/>
    </row>
    <row r="109" spans="2:29" ht="36" customHeight="1">
      <c r="B109" s="1"/>
      <c r="C109" s="406" t="s">
        <v>841</v>
      </c>
      <c r="D109" s="406"/>
      <c r="E109" s="406"/>
      <c r="F109" s="406"/>
      <c r="G109" s="3" t="s">
        <v>1</v>
      </c>
      <c r="O109" s="3" t="s">
        <v>3</v>
      </c>
      <c r="P109" s="3"/>
      <c r="Q109" s="5" t="s">
        <v>14</v>
      </c>
      <c r="R109" s="3" t="s">
        <v>833</v>
      </c>
      <c r="S109" s="3" t="s">
        <v>6</v>
      </c>
      <c r="T109" s="3" t="s">
        <v>834</v>
      </c>
      <c r="U109" s="3"/>
      <c r="V109" s="406" t="s">
        <v>1280</v>
      </c>
      <c r="W109" s="406"/>
      <c r="X109" s="28">
        <v>150</v>
      </c>
      <c r="Y109" s="394" t="s">
        <v>13</v>
      </c>
      <c r="Z109" s="394"/>
      <c r="AA109" s="392" t="s">
        <v>764</v>
      </c>
      <c r="AB109" s="392"/>
      <c r="AC109" s="392"/>
    </row>
    <row r="110" spans="2:29" ht="19.5" customHeight="1">
      <c r="B110" s="1"/>
      <c r="C110" s="406" t="s">
        <v>841</v>
      </c>
      <c r="D110" s="406"/>
      <c r="E110" s="406"/>
      <c r="F110" s="406"/>
      <c r="G110" s="3" t="s">
        <v>1</v>
      </c>
      <c r="O110" s="3" t="s">
        <v>3</v>
      </c>
      <c r="P110" s="3"/>
      <c r="Q110" s="5" t="s">
        <v>14</v>
      </c>
      <c r="R110" s="3" t="s">
        <v>836</v>
      </c>
      <c r="S110" s="3" t="s">
        <v>6</v>
      </c>
      <c r="T110" s="3" t="s">
        <v>837</v>
      </c>
      <c r="U110" s="3"/>
      <c r="V110" s="426" t="s">
        <v>1278</v>
      </c>
      <c r="W110" s="435"/>
      <c r="X110" s="28">
        <v>503.96</v>
      </c>
      <c r="Y110" s="394" t="s">
        <v>13</v>
      </c>
      <c r="Z110" s="394"/>
      <c r="AA110" s="392" t="s">
        <v>721</v>
      </c>
      <c r="AB110" s="392"/>
      <c r="AC110" s="392"/>
    </row>
    <row r="111" spans="2:29" ht="19.5" customHeight="1">
      <c r="B111" s="1"/>
      <c r="C111" s="3"/>
      <c r="D111" s="3"/>
      <c r="E111" s="3"/>
      <c r="F111" s="3"/>
      <c r="G111" s="3"/>
      <c r="O111" s="3"/>
      <c r="P111" s="3"/>
      <c r="Q111" s="5"/>
      <c r="R111" s="3"/>
      <c r="S111" s="3"/>
      <c r="T111" s="3"/>
      <c r="U111" s="399" t="s">
        <v>1273</v>
      </c>
      <c r="V111" s="448"/>
      <c r="W111" s="448"/>
      <c r="X111" s="59">
        <f>SUM(X87:X110)</f>
        <v>11401.349999999997</v>
      </c>
      <c r="Y111" s="22"/>
      <c r="Z111" s="22"/>
      <c r="AA111" s="2"/>
      <c r="AB111" s="2"/>
      <c r="AC111" s="2"/>
    </row>
    <row r="112" spans="2:29" ht="19.5" customHeight="1">
      <c r="B112" s="1"/>
      <c r="C112" s="3"/>
      <c r="D112" s="3"/>
      <c r="E112" s="3"/>
      <c r="F112" s="3"/>
      <c r="G112" s="3"/>
      <c r="O112" s="3"/>
      <c r="P112" s="3"/>
      <c r="Q112" s="5"/>
      <c r="R112" s="3"/>
      <c r="S112" s="3"/>
      <c r="T112" s="3"/>
      <c r="U112" s="38"/>
      <c r="V112" s="48"/>
      <c r="W112" s="39"/>
      <c r="X112" s="52"/>
      <c r="Y112" s="22"/>
      <c r="Z112" s="22"/>
      <c r="AA112" s="2"/>
      <c r="AB112" s="2"/>
      <c r="AC112" s="2"/>
    </row>
    <row r="113" spans="2:29" ht="47.25" customHeight="1">
      <c r="B113" s="1"/>
      <c r="C113" s="410" t="s">
        <v>387</v>
      </c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32"/>
      <c r="X113" s="37" t="s">
        <v>1271</v>
      </c>
      <c r="Y113" s="421" t="s">
        <v>1262</v>
      </c>
      <c r="Z113" s="421"/>
      <c r="AA113" s="405" t="s">
        <v>1263</v>
      </c>
      <c r="AB113" s="405"/>
      <c r="AC113" s="405"/>
    </row>
    <row r="114" spans="2:29" ht="36" customHeight="1">
      <c r="B114" s="1"/>
      <c r="C114" s="406" t="s">
        <v>842</v>
      </c>
      <c r="D114" s="406"/>
      <c r="E114" s="406"/>
      <c r="F114" s="406"/>
      <c r="G114" s="3" t="s">
        <v>1</v>
      </c>
      <c r="O114" s="3" t="s">
        <v>3</v>
      </c>
      <c r="P114" s="3"/>
      <c r="Q114" s="5" t="s">
        <v>4</v>
      </c>
      <c r="R114" s="3" t="s">
        <v>684</v>
      </c>
      <c r="S114" s="3" t="s">
        <v>6</v>
      </c>
      <c r="T114" s="3" t="s">
        <v>685</v>
      </c>
      <c r="U114" s="3"/>
      <c r="V114" s="406" t="s">
        <v>1308</v>
      </c>
      <c r="W114" s="406"/>
      <c r="X114" s="10">
        <v>350</v>
      </c>
      <c r="Y114" s="417" t="s">
        <v>36</v>
      </c>
      <c r="Z114" s="417"/>
      <c r="AA114" s="407" t="s">
        <v>683</v>
      </c>
      <c r="AB114" s="407"/>
      <c r="AC114" s="407"/>
    </row>
    <row r="115" spans="2:29" ht="36" customHeight="1">
      <c r="B115" s="1"/>
      <c r="C115" s="406" t="s">
        <v>842</v>
      </c>
      <c r="D115" s="406"/>
      <c r="E115" s="406"/>
      <c r="F115" s="406"/>
      <c r="G115" s="3" t="s">
        <v>1</v>
      </c>
      <c r="O115" s="3" t="s">
        <v>3</v>
      </c>
      <c r="P115" s="3"/>
      <c r="Q115" s="5" t="s">
        <v>4</v>
      </c>
      <c r="R115" s="3" t="s">
        <v>693</v>
      </c>
      <c r="S115" s="3" t="s">
        <v>6</v>
      </c>
      <c r="T115" s="3" t="s">
        <v>694</v>
      </c>
      <c r="U115" s="3"/>
      <c r="V115" s="406" t="s">
        <v>1309</v>
      </c>
      <c r="W115" s="406"/>
      <c r="X115" s="6">
        <v>10</v>
      </c>
      <c r="Y115" s="415" t="s">
        <v>49</v>
      </c>
      <c r="Z115" s="415"/>
      <c r="AA115" s="406" t="s">
        <v>692</v>
      </c>
      <c r="AB115" s="406"/>
      <c r="AC115" s="406"/>
    </row>
    <row r="116" spans="2:29" ht="36" customHeight="1">
      <c r="B116" s="1"/>
      <c r="C116" s="406" t="s">
        <v>842</v>
      </c>
      <c r="D116" s="406"/>
      <c r="E116" s="406"/>
      <c r="F116" s="406"/>
      <c r="G116" s="3" t="s">
        <v>1</v>
      </c>
      <c r="O116" s="3" t="s">
        <v>3</v>
      </c>
      <c r="P116" s="3" t="s">
        <v>844</v>
      </c>
      <c r="Q116" s="5" t="s">
        <v>4</v>
      </c>
      <c r="R116" s="3" t="s">
        <v>845</v>
      </c>
      <c r="S116" s="3" t="s">
        <v>6</v>
      </c>
      <c r="T116" s="3" t="s">
        <v>846</v>
      </c>
      <c r="U116" s="3"/>
      <c r="V116" s="406" t="s">
        <v>1313</v>
      </c>
      <c r="W116" s="406"/>
      <c r="X116" s="6">
        <v>40.99</v>
      </c>
      <c r="Y116" s="415" t="s">
        <v>49</v>
      </c>
      <c r="Z116" s="415"/>
      <c r="AA116" s="406" t="s">
        <v>843</v>
      </c>
      <c r="AB116" s="406"/>
      <c r="AC116" s="406"/>
    </row>
    <row r="117" spans="2:29" ht="36" customHeight="1">
      <c r="B117" s="1"/>
      <c r="C117" s="406" t="s">
        <v>842</v>
      </c>
      <c r="D117" s="406"/>
      <c r="E117" s="406"/>
      <c r="F117" s="406"/>
      <c r="G117" s="3" t="s">
        <v>1</v>
      </c>
      <c r="O117" s="3" t="s">
        <v>3</v>
      </c>
      <c r="P117" s="3"/>
      <c r="Q117" s="5" t="s">
        <v>4</v>
      </c>
      <c r="R117" s="3" t="s">
        <v>705</v>
      </c>
      <c r="S117" s="3" t="s">
        <v>6</v>
      </c>
      <c r="T117" s="3" t="s">
        <v>706</v>
      </c>
      <c r="U117" s="3"/>
      <c r="V117" s="406" t="s">
        <v>1309</v>
      </c>
      <c r="W117" s="406"/>
      <c r="X117" s="6">
        <v>10</v>
      </c>
      <c r="Y117" s="415" t="s">
        <v>395</v>
      </c>
      <c r="Z117" s="415"/>
      <c r="AA117" s="406" t="s">
        <v>704</v>
      </c>
      <c r="AB117" s="406"/>
      <c r="AC117" s="406"/>
    </row>
    <row r="118" spans="2:29" ht="36" customHeight="1">
      <c r="B118" s="1"/>
      <c r="C118" s="406" t="s">
        <v>842</v>
      </c>
      <c r="D118" s="406"/>
      <c r="E118" s="406"/>
      <c r="F118" s="406"/>
      <c r="G118" s="3" t="s">
        <v>1</v>
      </c>
      <c r="O118" s="3" t="s">
        <v>3</v>
      </c>
      <c r="P118" s="3"/>
      <c r="Q118" s="5" t="s">
        <v>4</v>
      </c>
      <c r="R118" s="3" t="s">
        <v>847</v>
      </c>
      <c r="S118" s="3" t="s">
        <v>6</v>
      </c>
      <c r="T118" s="3" t="s">
        <v>848</v>
      </c>
      <c r="U118" s="3"/>
      <c r="V118" s="406" t="s">
        <v>1310</v>
      </c>
      <c r="W118" s="406"/>
      <c r="X118" s="6">
        <v>15.4</v>
      </c>
      <c r="Y118" s="415" t="s">
        <v>62</v>
      </c>
      <c r="Z118" s="415"/>
      <c r="AA118" s="406" t="s">
        <v>710</v>
      </c>
      <c r="AB118" s="406"/>
      <c r="AC118" s="406"/>
    </row>
    <row r="119" spans="2:29" ht="36" customHeight="1">
      <c r="B119" s="1"/>
      <c r="C119" s="3"/>
      <c r="D119" s="3"/>
      <c r="E119" s="3"/>
      <c r="F119" s="3"/>
      <c r="G119" s="3"/>
      <c r="O119" s="3"/>
      <c r="P119" s="3"/>
      <c r="Q119" s="5"/>
      <c r="R119" s="3"/>
      <c r="S119" s="3"/>
      <c r="T119" s="3"/>
      <c r="U119" s="3"/>
      <c r="V119" s="409" t="s">
        <v>1382</v>
      </c>
      <c r="W119" s="409"/>
      <c r="X119" s="71">
        <v>2.89</v>
      </c>
      <c r="Y119" s="415" t="s">
        <v>19</v>
      </c>
      <c r="Z119" s="415"/>
      <c r="AA119" s="409" t="s">
        <v>1215</v>
      </c>
      <c r="AB119" s="409"/>
      <c r="AC119" s="409"/>
    </row>
    <row r="120" spans="2:29" ht="36" customHeight="1">
      <c r="B120" s="1"/>
      <c r="C120" s="406" t="s">
        <v>842</v>
      </c>
      <c r="D120" s="406"/>
      <c r="E120" s="406"/>
      <c r="F120" s="406"/>
      <c r="G120" s="3" t="s">
        <v>1</v>
      </c>
      <c r="O120" s="3" t="s">
        <v>3</v>
      </c>
      <c r="P120" s="3"/>
      <c r="Q120" s="5" t="s">
        <v>4</v>
      </c>
      <c r="R120" s="3" t="s">
        <v>711</v>
      </c>
      <c r="S120" s="3" t="s">
        <v>6</v>
      </c>
      <c r="T120" s="3" t="s">
        <v>712</v>
      </c>
      <c r="U120" s="3"/>
      <c r="V120" s="406" t="s">
        <v>1310</v>
      </c>
      <c r="W120" s="406"/>
      <c r="X120" s="6">
        <v>160.6</v>
      </c>
      <c r="Y120" s="415" t="s">
        <v>19</v>
      </c>
      <c r="Z120" s="415"/>
      <c r="AA120" s="406" t="s">
        <v>710</v>
      </c>
      <c r="AB120" s="406"/>
      <c r="AC120" s="406"/>
    </row>
    <row r="121" spans="2:29" ht="36" customHeight="1">
      <c r="B121" s="1"/>
      <c r="C121" s="406" t="s">
        <v>842</v>
      </c>
      <c r="D121" s="406"/>
      <c r="E121" s="406"/>
      <c r="F121" s="406"/>
      <c r="G121" s="3" t="s">
        <v>1</v>
      </c>
      <c r="O121" s="3" t="s">
        <v>3</v>
      </c>
      <c r="P121" s="3"/>
      <c r="Q121" s="5" t="s">
        <v>4</v>
      </c>
      <c r="R121" s="3" t="s">
        <v>713</v>
      </c>
      <c r="S121" s="3" t="s">
        <v>6</v>
      </c>
      <c r="T121" s="3" t="s">
        <v>714</v>
      </c>
      <c r="U121" s="3"/>
      <c r="V121" s="406" t="s">
        <v>1309</v>
      </c>
      <c r="W121" s="406"/>
      <c r="X121" s="6">
        <v>10</v>
      </c>
      <c r="Y121" s="415" t="s">
        <v>103</v>
      </c>
      <c r="Z121" s="415"/>
      <c r="AA121" s="406" t="s">
        <v>692</v>
      </c>
      <c r="AB121" s="406"/>
      <c r="AC121" s="406"/>
    </row>
    <row r="122" spans="2:29" ht="36" customHeight="1">
      <c r="B122" s="1"/>
      <c r="C122" s="406" t="s">
        <v>842</v>
      </c>
      <c r="D122" s="406"/>
      <c r="E122" s="406"/>
      <c r="F122" s="406"/>
      <c r="G122" s="3" t="s">
        <v>1</v>
      </c>
      <c r="O122" s="3" t="s">
        <v>3</v>
      </c>
      <c r="P122" s="3"/>
      <c r="Q122" s="5" t="s">
        <v>4</v>
      </c>
      <c r="R122" s="3" t="s">
        <v>849</v>
      </c>
      <c r="S122" s="3" t="s">
        <v>6</v>
      </c>
      <c r="T122" s="3" t="s">
        <v>850</v>
      </c>
      <c r="U122" s="3"/>
      <c r="V122" s="406" t="s">
        <v>1311</v>
      </c>
      <c r="W122" s="406"/>
      <c r="X122" s="6">
        <v>937.67</v>
      </c>
      <c r="Y122" s="415" t="s">
        <v>112</v>
      </c>
      <c r="Z122" s="415"/>
      <c r="AA122" s="406" t="s">
        <v>698</v>
      </c>
      <c r="AB122" s="406"/>
      <c r="AC122" s="406"/>
    </row>
    <row r="123" spans="2:29" ht="36" customHeight="1">
      <c r="B123" s="1"/>
      <c r="C123" s="406" t="s">
        <v>842</v>
      </c>
      <c r="D123" s="406"/>
      <c r="E123" s="406"/>
      <c r="F123" s="406"/>
      <c r="G123" s="3" t="s">
        <v>1</v>
      </c>
      <c r="O123" s="3" t="s">
        <v>3</v>
      </c>
      <c r="P123" s="3"/>
      <c r="Q123" s="5" t="s">
        <v>4</v>
      </c>
      <c r="R123" s="3" t="s">
        <v>716</v>
      </c>
      <c r="S123" s="3" t="s">
        <v>6</v>
      </c>
      <c r="T123" s="3" t="s">
        <v>717</v>
      </c>
      <c r="U123" s="3"/>
      <c r="V123" s="406" t="s">
        <v>1311</v>
      </c>
      <c r="W123" s="406"/>
      <c r="X123" s="6">
        <v>128.72</v>
      </c>
      <c r="Y123" s="415" t="s">
        <v>112</v>
      </c>
      <c r="Z123" s="415"/>
      <c r="AA123" s="406" t="s">
        <v>715</v>
      </c>
      <c r="AB123" s="406"/>
      <c r="AC123" s="406"/>
    </row>
    <row r="124" spans="2:29" ht="36" customHeight="1">
      <c r="B124" s="1"/>
      <c r="C124" s="406" t="s">
        <v>842</v>
      </c>
      <c r="D124" s="406"/>
      <c r="E124" s="406"/>
      <c r="F124" s="406"/>
      <c r="G124" s="3" t="s">
        <v>1</v>
      </c>
      <c r="O124" s="3" t="s">
        <v>3</v>
      </c>
      <c r="P124" s="3"/>
      <c r="Q124" s="5" t="s">
        <v>4</v>
      </c>
      <c r="R124" s="3" t="s">
        <v>719</v>
      </c>
      <c r="S124" s="3" t="s">
        <v>6</v>
      </c>
      <c r="T124" s="3" t="s">
        <v>720</v>
      </c>
      <c r="U124" s="3"/>
      <c r="V124" s="406" t="s">
        <v>1316</v>
      </c>
      <c r="W124" s="406"/>
      <c r="X124" s="6">
        <v>5.64</v>
      </c>
      <c r="Y124" s="415" t="s">
        <v>2</v>
      </c>
      <c r="Z124" s="415"/>
      <c r="AA124" s="406" t="s">
        <v>718</v>
      </c>
      <c r="AB124" s="406"/>
      <c r="AC124" s="406"/>
    </row>
    <row r="125" spans="2:29" ht="36" customHeight="1">
      <c r="B125" s="1"/>
      <c r="C125" s="406" t="s">
        <v>842</v>
      </c>
      <c r="D125" s="406"/>
      <c r="E125" s="406"/>
      <c r="F125" s="406"/>
      <c r="G125" s="3" t="s">
        <v>1</v>
      </c>
      <c r="O125" s="3" t="s">
        <v>3</v>
      </c>
      <c r="P125" s="3"/>
      <c r="Q125" s="5" t="s">
        <v>10</v>
      </c>
      <c r="R125" s="3" t="s">
        <v>735</v>
      </c>
      <c r="S125" s="3" t="s">
        <v>6</v>
      </c>
      <c r="T125" s="3" t="s">
        <v>736</v>
      </c>
      <c r="U125" s="3"/>
      <c r="V125" s="406" t="s">
        <v>1321</v>
      </c>
      <c r="W125" s="406"/>
      <c r="X125" s="6">
        <v>136.9</v>
      </c>
      <c r="Y125" s="415" t="s">
        <v>153</v>
      </c>
      <c r="Z125" s="415"/>
      <c r="AA125" s="406" t="s">
        <v>734</v>
      </c>
      <c r="AB125" s="406"/>
      <c r="AC125" s="406"/>
    </row>
    <row r="126" spans="2:29" ht="46.5" customHeight="1">
      <c r="B126" s="1"/>
      <c r="C126" s="406" t="s">
        <v>842</v>
      </c>
      <c r="D126" s="406"/>
      <c r="E126" s="406"/>
      <c r="F126" s="406"/>
      <c r="G126" s="3" t="s">
        <v>1</v>
      </c>
      <c r="O126" s="3" t="s">
        <v>3</v>
      </c>
      <c r="P126" s="3"/>
      <c r="Q126" s="5" t="s">
        <v>10</v>
      </c>
      <c r="R126" s="3" t="s">
        <v>744</v>
      </c>
      <c r="S126" s="3" t="s">
        <v>6</v>
      </c>
      <c r="T126" s="3" t="s">
        <v>745</v>
      </c>
      <c r="U126" s="3"/>
      <c r="V126" s="406" t="s">
        <v>1316</v>
      </c>
      <c r="W126" s="406"/>
      <c r="X126" s="6">
        <v>10.72</v>
      </c>
      <c r="Y126" s="415" t="s">
        <v>28</v>
      </c>
      <c r="Z126" s="415"/>
      <c r="AA126" s="406" t="s">
        <v>718</v>
      </c>
      <c r="AB126" s="406"/>
      <c r="AC126" s="406"/>
    </row>
    <row r="127" spans="2:29" ht="36" customHeight="1">
      <c r="B127" s="1"/>
      <c r="C127" s="406" t="s">
        <v>842</v>
      </c>
      <c r="D127" s="406"/>
      <c r="E127" s="406"/>
      <c r="F127" s="406"/>
      <c r="G127" s="3" t="s">
        <v>1</v>
      </c>
      <c r="O127" s="3" t="s">
        <v>3</v>
      </c>
      <c r="P127" s="3"/>
      <c r="Q127" s="5" t="s">
        <v>10</v>
      </c>
      <c r="R127" s="3" t="s">
        <v>746</v>
      </c>
      <c r="S127" s="3" t="s">
        <v>6</v>
      </c>
      <c r="T127" s="3" t="s">
        <v>747</v>
      </c>
      <c r="U127" s="3"/>
      <c r="V127" s="406" t="s">
        <v>1320</v>
      </c>
      <c r="W127" s="406"/>
      <c r="X127" s="6">
        <v>118.7</v>
      </c>
      <c r="Y127" s="415" t="s">
        <v>216</v>
      </c>
      <c r="Z127" s="415"/>
      <c r="AA127" s="406" t="s">
        <v>734</v>
      </c>
      <c r="AB127" s="406"/>
      <c r="AC127" s="406"/>
    </row>
    <row r="128" spans="2:29" ht="36" customHeight="1">
      <c r="B128" s="1"/>
      <c r="C128" s="406" t="s">
        <v>842</v>
      </c>
      <c r="D128" s="406"/>
      <c r="E128" s="406"/>
      <c r="F128" s="406"/>
      <c r="G128" s="3" t="s">
        <v>1</v>
      </c>
      <c r="O128" s="3" t="s">
        <v>3</v>
      </c>
      <c r="P128" s="3"/>
      <c r="Q128" s="5" t="s">
        <v>10</v>
      </c>
      <c r="R128" s="3" t="s">
        <v>748</v>
      </c>
      <c r="S128" s="3" t="s">
        <v>6</v>
      </c>
      <c r="T128" s="3" t="s">
        <v>749</v>
      </c>
      <c r="U128" s="3"/>
      <c r="V128" s="406" t="s">
        <v>1309</v>
      </c>
      <c r="W128" s="406"/>
      <c r="X128" s="6">
        <v>10</v>
      </c>
      <c r="Y128" s="415" t="s">
        <v>216</v>
      </c>
      <c r="Z128" s="415"/>
      <c r="AA128" s="406" t="s">
        <v>704</v>
      </c>
      <c r="AB128" s="406"/>
      <c r="AC128" s="406"/>
    </row>
    <row r="129" spans="2:29" ht="36" customHeight="1">
      <c r="B129" s="1"/>
      <c r="C129" s="406" t="s">
        <v>842</v>
      </c>
      <c r="D129" s="406"/>
      <c r="E129" s="406"/>
      <c r="F129" s="406"/>
      <c r="G129" s="3" t="s">
        <v>1</v>
      </c>
      <c r="O129" s="3" t="s">
        <v>3</v>
      </c>
      <c r="P129" s="3"/>
      <c r="Q129" s="5" t="s">
        <v>10</v>
      </c>
      <c r="R129" s="3" t="s">
        <v>851</v>
      </c>
      <c r="S129" s="3" t="s">
        <v>6</v>
      </c>
      <c r="T129" s="3" t="s">
        <v>852</v>
      </c>
      <c r="U129" s="3"/>
      <c r="V129" s="406" t="s">
        <v>1315</v>
      </c>
      <c r="W129" s="406"/>
      <c r="X129" s="6">
        <v>700</v>
      </c>
      <c r="Y129" s="415" t="s">
        <v>219</v>
      </c>
      <c r="Z129" s="415"/>
      <c r="AA129" s="406" t="s">
        <v>761</v>
      </c>
      <c r="AB129" s="406"/>
      <c r="AC129" s="406"/>
    </row>
    <row r="130" spans="2:29" ht="36" customHeight="1">
      <c r="B130" s="1"/>
      <c r="C130" s="406" t="s">
        <v>842</v>
      </c>
      <c r="D130" s="406"/>
      <c r="E130" s="406"/>
      <c r="F130" s="406"/>
      <c r="G130" s="3" t="s">
        <v>1</v>
      </c>
      <c r="O130" s="3" t="s">
        <v>3</v>
      </c>
      <c r="P130" s="3"/>
      <c r="Q130" s="5" t="s">
        <v>10</v>
      </c>
      <c r="R130" s="3" t="s">
        <v>768</v>
      </c>
      <c r="S130" s="3" t="s">
        <v>6</v>
      </c>
      <c r="T130" s="3" t="s">
        <v>769</v>
      </c>
      <c r="U130" s="3"/>
      <c r="V130" s="406" t="s">
        <v>1315</v>
      </c>
      <c r="W130" s="406"/>
      <c r="X130" s="6">
        <v>80</v>
      </c>
      <c r="Y130" s="415" t="s">
        <v>219</v>
      </c>
      <c r="Z130" s="415"/>
      <c r="AA130" s="406" t="s">
        <v>767</v>
      </c>
      <c r="AB130" s="406"/>
      <c r="AC130" s="406"/>
    </row>
    <row r="131" spans="2:29" ht="46.5" customHeight="1">
      <c r="B131" s="1"/>
      <c r="C131" s="406" t="s">
        <v>842</v>
      </c>
      <c r="D131" s="406"/>
      <c r="E131" s="406"/>
      <c r="F131" s="406"/>
      <c r="G131" s="3" t="s">
        <v>1</v>
      </c>
      <c r="O131" s="3" t="s">
        <v>3</v>
      </c>
      <c r="P131" s="3"/>
      <c r="Q131" s="5" t="s">
        <v>10</v>
      </c>
      <c r="R131" s="3" t="s">
        <v>770</v>
      </c>
      <c r="S131" s="3" t="s">
        <v>6</v>
      </c>
      <c r="T131" s="3" t="s">
        <v>771</v>
      </c>
      <c r="U131" s="3"/>
      <c r="V131" s="406" t="s">
        <v>1312</v>
      </c>
      <c r="W131" s="406"/>
      <c r="X131" s="6">
        <v>29.07</v>
      </c>
      <c r="Y131" s="415" t="s">
        <v>225</v>
      </c>
      <c r="Z131" s="415"/>
      <c r="AA131" s="406" t="s">
        <v>704</v>
      </c>
      <c r="AB131" s="406"/>
      <c r="AC131" s="406"/>
    </row>
    <row r="132" spans="2:29" ht="36" customHeight="1">
      <c r="B132" s="1"/>
      <c r="C132" s="406" t="s">
        <v>842</v>
      </c>
      <c r="D132" s="406"/>
      <c r="E132" s="406"/>
      <c r="F132" s="406"/>
      <c r="G132" s="3" t="s">
        <v>1</v>
      </c>
      <c r="O132" s="3" t="s">
        <v>3</v>
      </c>
      <c r="P132" s="3"/>
      <c r="Q132" s="5" t="s">
        <v>10</v>
      </c>
      <c r="R132" s="3" t="s">
        <v>773</v>
      </c>
      <c r="S132" s="3" t="s">
        <v>6</v>
      </c>
      <c r="T132" s="3" t="s">
        <v>774</v>
      </c>
      <c r="U132" s="3"/>
      <c r="V132" s="406" t="s">
        <v>1309</v>
      </c>
      <c r="W132" s="406"/>
      <c r="X132" s="6">
        <v>24.45</v>
      </c>
      <c r="Y132" s="415" t="s">
        <v>225</v>
      </c>
      <c r="Z132" s="415"/>
      <c r="AA132" s="406" t="s">
        <v>772</v>
      </c>
      <c r="AB132" s="406"/>
      <c r="AC132" s="406"/>
    </row>
    <row r="133" spans="2:29" ht="36" customHeight="1">
      <c r="B133" s="1"/>
      <c r="C133" s="406" t="s">
        <v>842</v>
      </c>
      <c r="D133" s="406"/>
      <c r="E133" s="406"/>
      <c r="F133" s="406"/>
      <c r="G133" s="3" t="s">
        <v>1</v>
      </c>
      <c r="O133" s="3" t="s">
        <v>3</v>
      </c>
      <c r="P133" s="3"/>
      <c r="Q133" s="5" t="s">
        <v>10</v>
      </c>
      <c r="R133" s="3" t="s">
        <v>775</v>
      </c>
      <c r="S133" s="3" t="s">
        <v>6</v>
      </c>
      <c r="T133" s="3" t="s">
        <v>776</v>
      </c>
      <c r="U133" s="3"/>
      <c r="V133" s="406" t="s">
        <v>1314</v>
      </c>
      <c r="W133" s="406"/>
      <c r="X133" s="6">
        <v>60.01</v>
      </c>
      <c r="Y133" s="415" t="s">
        <v>225</v>
      </c>
      <c r="Z133" s="415"/>
      <c r="AA133" s="406" t="s">
        <v>692</v>
      </c>
      <c r="AB133" s="406"/>
      <c r="AC133" s="406"/>
    </row>
    <row r="134" spans="2:29" ht="36" customHeight="1">
      <c r="B134" s="1"/>
      <c r="C134" s="406" t="s">
        <v>842</v>
      </c>
      <c r="D134" s="406"/>
      <c r="E134" s="406"/>
      <c r="F134" s="406"/>
      <c r="G134" s="3" t="s">
        <v>1</v>
      </c>
      <c r="O134" s="3" t="s">
        <v>3</v>
      </c>
      <c r="P134" s="3"/>
      <c r="Q134" s="5" t="s">
        <v>10</v>
      </c>
      <c r="R134" s="3" t="s">
        <v>853</v>
      </c>
      <c r="S134" s="3" t="s">
        <v>6</v>
      </c>
      <c r="T134" s="3" t="s">
        <v>854</v>
      </c>
      <c r="U134" s="3"/>
      <c r="V134" s="406" t="s">
        <v>1315</v>
      </c>
      <c r="W134" s="406"/>
      <c r="X134" s="6">
        <v>80</v>
      </c>
      <c r="Y134" s="415" t="s">
        <v>225</v>
      </c>
      <c r="Z134" s="415"/>
      <c r="AA134" s="406" t="s">
        <v>758</v>
      </c>
      <c r="AB134" s="406"/>
      <c r="AC134" s="406"/>
    </row>
    <row r="135" spans="2:29" ht="36" customHeight="1">
      <c r="B135" s="1"/>
      <c r="C135" s="406" t="s">
        <v>842</v>
      </c>
      <c r="D135" s="406"/>
      <c r="E135" s="406"/>
      <c r="F135" s="406"/>
      <c r="G135" s="3" t="s">
        <v>1</v>
      </c>
      <c r="O135" s="3" t="s">
        <v>3</v>
      </c>
      <c r="P135" s="3"/>
      <c r="Q135" s="5" t="s">
        <v>10</v>
      </c>
      <c r="R135" s="3" t="s">
        <v>781</v>
      </c>
      <c r="S135" s="3" t="s">
        <v>6</v>
      </c>
      <c r="T135" s="3" t="s">
        <v>782</v>
      </c>
      <c r="U135" s="3"/>
      <c r="V135" s="406" t="s">
        <v>1319</v>
      </c>
      <c r="W135" s="406"/>
      <c r="X135" s="6">
        <v>55.7</v>
      </c>
      <c r="Y135" s="415" t="s">
        <v>250</v>
      </c>
      <c r="Z135" s="415"/>
      <c r="AA135" s="406" t="s">
        <v>780</v>
      </c>
      <c r="AB135" s="406"/>
      <c r="AC135" s="406"/>
    </row>
    <row r="136" spans="2:29" ht="36" customHeight="1">
      <c r="B136" s="1"/>
      <c r="C136" s="406" t="s">
        <v>842</v>
      </c>
      <c r="D136" s="406"/>
      <c r="E136" s="406"/>
      <c r="F136" s="406"/>
      <c r="G136" s="3" t="s">
        <v>1</v>
      </c>
      <c r="O136" s="3" t="s">
        <v>3</v>
      </c>
      <c r="P136" s="3"/>
      <c r="Q136" s="5" t="s">
        <v>10</v>
      </c>
      <c r="R136" s="3" t="s">
        <v>855</v>
      </c>
      <c r="S136" s="3" t="s">
        <v>6</v>
      </c>
      <c r="T136" s="3" t="s">
        <v>856</v>
      </c>
      <c r="U136" s="3"/>
      <c r="V136" s="406" t="s">
        <v>1315</v>
      </c>
      <c r="W136" s="406"/>
      <c r="X136" s="6">
        <v>80</v>
      </c>
      <c r="Y136" s="415" t="s">
        <v>250</v>
      </c>
      <c r="Z136" s="415"/>
      <c r="AA136" s="406" t="s">
        <v>755</v>
      </c>
      <c r="AB136" s="406"/>
      <c r="AC136" s="406"/>
    </row>
    <row r="137" spans="2:29" ht="46.5" customHeight="1">
      <c r="B137" s="1"/>
      <c r="C137" s="406" t="s">
        <v>842</v>
      </c>
      <c r="D137" s="406"/>
      <c r="E137" s="406"/>
      <c r="F137" s="406"/>
      <c r="G137" s="3" t="s">
        <v>1</v>
      </c>
      <c r="O137" s="3" t="s">
        <v>3</v>
      </c>
      <c r="P137" s="3"/>
      <c r="Q137" s="5" t="s">
        <v>10</v>
      </c>
      <c r="R137" s="3" t="s">
        <v>783</v>
      </c>
      <c r="S137" s="3" t="s">
        <v>6</v>
      </c>
      <c r="T137" s="3" t="s">
        <v>784</v>
      </c>
      <c r="U137" s="3"/>
      <c r="V137" s="406" t="s">
        <v>1316</v>
      </c>
      <c r="W137" s="406"/>
      <c r="X137" s="6">
        <v>7.19</v>
      </c>
      <c r="Y137" s="415" t="s">
        <v>250</v>
      </c>
      <c r="Z137" s="415"/>
      <c r="AA137" s="406" t="s">
        <v>718</v>
      </c>
      <c r="AB137" s="406"/>
      <c r="AC137" s="406"/>
    </row>
    <row r="138" spans="2:29" ht="36" customHeight="1">
      <c r="B138" s="1"/>
      <c r="C138" s="406" t="s">
        <v>842</v>
      </c>
      <c r="D138" s="406"/>
      <c r="E138" s="406"/>
      <c r="F138" s="406"/>
      <c r="G138" s="3" t="s">
        <v>1</v>
      </c>
      <c r="O138" s="3" t="s">
        <v>3</v>
      </c>
      <c r="P138" s="3"/>
      <c r="Q138" s="5" t="s">
        <v>14</v>
      </c>
      <c r="R138" s="3" t="s">
        <v>788</v>
      </c>
      <c r="S138" s="3" t="s">
        <v>6</v>
      </c>
      <c r="T138" s="3" t="s">
        <v>789</v>
      </c>
      <c r="U138" s="3"/>
      <c r="V138" s="406" t="s">
        <v>1318</v>
      </c>
      <c r="W138" s="406"/>
      <c r="X138" s="6">
        <v>125</v>
      </c>
      <c r="Y138" s="415" t="s">
        <v>257</v>
      </c>
      <c r="Z138" s="415"/>
      <c r="AA138" s="406" t="s">
        <v>698</v>
      </c>
      <c r="AB138" s="406"/>
      <c r="AC138" s="406"/>
    </row>
    <row r="139" spans="2:29" ht="46.5" customHeight="1">
      <c r="B139" s="1"/>
      <c r="C139" s="406" t="s">
        <v>842</v>
      </c>
      <c r="D139" s="406"/>
      <c r="E139" s="406"/>
      <c r="F139" s="406"/>
      <c r="G139" s="3" t="s">
        <v>1</v>
      </c>
      <c r="O139" s="3" t="s">
        <v>3</v>
      </c>
      <c r="P139" s="3"/>
      <c r="Q139" s="5" t="s">
        <v>14</v>
      </c>
      <c r="R139" s="3" t="s">
        <v>793</v>
      </c>
      <c r="S139" s="3" t="s">
        <v>6</v>
      </c>
      <c r="T139" s="3" t="s">
        <v>794</v>
      </c>
      <c r="U139" s="3"/>
      <c r="V139" s="406" t="s">
        <v>1316</v>
      </c>
      <c r="W139" s="406"/>
      <c r="X139" s="26">
        <v>5.85</v>
      </c>
      <c r="Y139" s="424" t="s">
        <v>292</v>
      </c>
      <c r="Z139" s="424"/>
      <c r="AA139" s="408" t="s">
        <v>792</v>
      </c>
      <c r="AB139" s="408"/>
      <c r="AC139" s="408"/>
    </row>
    <row r="140" spans="2:29" ht="36" customHeight="1">
      <c r="B140" s="1"/>
      <c r="C140" s="406" t="s">
        <v>842</v>
      </c>
      <c r="D140" s="406"/>
      <c r="E140" s="406"/>
      <c r="F140" s="406"/>
      <c r="G140" s="3" t="s">
        <v>1</v>
      </c>
      <c r="O140" s="3" t="s">
        <v>3</v>
      </c>
      <c r="P140" s="3"/>
      <c r="Q140" s="5" t="s">
        <v>14</v>
      </c>
      <c r="R140" s="3" t="s">
        <v>858</v>
      </c>
      <c r="S140" s="3" t="s">
        <v>6</v>
      </c>
      <c r="T140" s="3" t="s">
        <v>859</v>
      </c>
      <c r="U140" s="3"/>
      <c r="V140" s="406" t="s">
        <v>1317</v>
      </c>
      <c r="W140" s="406"/>
      <c r="X140" s="28">
        <v>30</v>
      </c>
      <c r="Y140" s="394" t="s">
        <v>299</v>
      </c>
      <c r="Z140" s="394"/>
      <c r="AA140" s="392" t="s">
        <v>857</v>
      </c>
      <c r="AB140" s="392"/>
      <c r="AC140" s="392"/>
    </row>
    <row r="141" spans="2:29" ht="58.5" customHeight="1">
      <c r="B141" s="1"/>
      <c r="C141" s="406" t="s">
        <v>842</v>
      </c>
      <c r="D141" s="406"/>
      <c r="E141" s="406"/>
      <c r="F141" s="406"/>
      <c r="G141" s="3" t="s">
        <v>1</v>
      </c>
      <c r="O141" s="3" t="s">
        <v>3</v>
      </c>
      <c r="P141" s="3"/>
      <c r="Q141" s="5" t="s">
        <v>14</v>
      </c>
      <c r="R141" s="3" t="s">
        <v>861</v>
      </c>
      <c r="S141" s="3" t="s">
        <v>6</v>
      </c>
      <c r="T141" s="3" t="s">
        <v>862</v>
      </c>
      <c r="U141" s="18"/>
      <c r="V141" s="408" t="s">
        <v>863</v>
      </c>
      <c r="W141" s="434"/>
      <c r="X141" s="53">
        <v>187.54</v>
      </c>
      <c r="Y141" s="394" t="s">
        <v>860</v>
      </c>
      <c r="Z141" s="394"/>
      <c r="AA141" s="392" t="s">
        <v>843</v>
      </c>
      <c r="AB141" s="392"/>
      <c r="AC141" s="392"/>
    </row>
    <row r="142" spans="2:29" ht="58.5" customHeight="1">
      <c r="B142" s="1"/>
      <c r="C142" s="3"/>
      <c r="D142" s="3"/>
      <c r="E142" s="3"/>
      <c r="F142" s="3"/>
      <c r="G142" s="3"/>
      <c r="O142" s="3"/>
      <c r="P142" s="3"/>
      <c r="Q142" s="5"/>
      <c r="R142" s="3"/>
      <c r="S142" s="3"/>
      <c r="T142" s="24"/>
      <c r="U142" s="398" t="s">
        <v>1273</v>
      </c>
      <c r="V142" s="398"/>
      <c r="W142" s="398"/>
      <c r="X142" s="37">
        <f>SUM(X114:X141)</f>
        <v>3413.0400000000004</v>
      </c>
      <c r="Y142" s="22"/>
      <c r="Z142" s="22"/>
      <c r="AA142" s="2"/>
      <c r="AB142" s="2"/>
      <c r="AC142" s="2"/>
    </row>
    <row r="143" spans="2:29" ht="58.5" customHeight="1">
      <c r="B143" s="1"/>
      <c r="C143" s="18"/>
      <c r="D143" s="18"/>
      <c r="E143" s="18"/>
      <c r="F143" s="18"/>
      <c r="G143" s="18"/>
      <c r="O143" s="18"/>
      <c r="P143" s="18"/>
      <c r="Q143" s="25"/>
      <c r="R143" s="18"/>
      <c r="S143" s="18"/>
      <c r="T143" s="18"/>
      <c r="U143" s="62"/>
      <c r="V143" s="63"/>
      <c r="W143" s="63"/>
      <c r="X143" s="50"/>
      <c r="Y143" s="22"/>
      <c r="Z143" s="22"/>
      <c r="AA143" s="2"/>
      <c r="AB143" s="2"/>
      <c r="AC143" s="2"/>
    </row>
    <row r="144" spans="2:29" ht="19.5" customHeight="1">
      <c r="B144" s="1"/>
      <c r="C144" s="403" t="s">
        <v>864</v>
      </c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403"/>
      <c r="X144" s="37" t="s">
        <v>1271</v>
      </c>
      <c r="Y144" s="421" t="s">
        <v>1262</v>
      </c>
      <c r="Z144" s="421"/>
      <c r="AA144" s="405" t="s">
        <v>1263</v>
      </c>
      <c r="AB144" s="405"/>
      <c r="AC144" s="405"/>
    </row>
    <row r="145" spans="2:29" ht="36" customHeight="1">
      <c r="B145" s="1"/>
      <c r="C145" s="407" t="s">
        <v>865</v>
      </c>
      <c r="D145" s="407"/>
      <c r="E145" s="407"/>
      <c r="F145" s="407"/>
      <c r="G145" s="8" t="s">
        <v>1</v>
      </c>
      <c r="O145" s="8" t="s">
        <v>3</v>
      </c>
      <c r="P145" s="8" t="s">
        <v>867</v>
      </c>
      <c r="Q145" s="9" t="s">
        <v>4</v>
      </c>
      <c r="R145" s="8" t="s">
        <v>868</v>
      </c>
      <c r="S145" s="8" t="s">
        <v>6</v>
      </c>
      <c r="T145" s="8" t="s">
        <v>869</v>
      </c>
      <c r="U145" s="8"/>
      <c r="V145" s="407" t="s">
        <v>1322</v>
      </c>
      <c r="W145" s="407"/>
      <c r="X145" s="57">
        <v>4509.13</v>
      </c>
      <c r="Y145" s="429" t="s">
        <v>395</v>
      </c>
      <c r="Z145" s="429"/>
      <c r="AA145" s="392" t="s">
        <v>866</v>
      </c>
      <c r="AB145" s="392"/>
      <c r="AC145" s="392"/>
    </row>
    <row r="146" spans="2:29" ht="36" customHeight="1">
      <c r="B146" s="1"/>
      <c r="C146" s="406" t="s">
        <v>865</v>
      </c>
      <c r="D146" s="406"/>
      <c r="E146" s="406"/>
      <c r="F146" s="406"/>
      <c r="G146" s="3" t="s">
        <v>1</v>
      </c>
      <c r="O146" s="3" t="s">
        <v>3</v>
      </c>
      <c r="P146" s="3" t="s">
        <v>870</v>
      </c>
      <c r="Q146" s="5" t="s">
        <v>4</v>
      </c>
      <c r="R146" s="3" t="s">
        <v>871</v>
      </c>
      <c r="S146" s="3" t="s">
        <v>6</v>
      </c>
      <c r="T146" s="3" t="s">
        <v>872</v>
      </c>
      <c r="U146" s="3"/>
      <c r="V146" s="407" t="s">
        <v>1322</v>
      </c>
      <c r="W146" s="407"/>
      <c r="X146" s="26">
        <v>197.81</v>
      </c>
      <c r="Y146" s="433" t="s">
        <v>103</v>
      </c>
      <c r="Z146" s="433"/>
      <c r="AA146" s="423" t="s">
        <v>866</v>
      </c>
      <c r="AB146" s="423"/>
      <c r="AC146" s="423"/>
    </row>
    <row r="147" spans="2:29" ht="36" customHeight="1">
      <c r="B147" s="1"/>
      <c r="C147" s="406" t="s">
        <v>865</v>
      </c>
      <c r="D147" s="406"/>
      <c r="E147" s="406"/>
      <c r="F147" s="406"/>
      <c r="G147" s="3" t="s">
        <v>1</v>
      </c>
      <c r="O147" s="3" t="s">
        <v>3</v>
      </c>
      <c r="P147" s="3" t="s">
        <v>873</v>
      </c>
      <c r="Q147" s="5" t="s">
        <v>10</v>
      </c>
      <c r="R147" s="3" t="s">
        <v>874</v>
      </c>
      <c r="S147" s="3" t="s">
        <v>6</v>
      </c>
      <c r="T147" s="3" t="s">
        <v>875</v>
      </c>
      <c r="U147" s="18"/>
      <c r="V147" s="423" t="s">
        <v>1322</v>
      </c>
      <c r="W147" s="431"/>
      <c r="X147" s="53">
        <v>4654.57</v>
      </c>
      <c r="Y147" s="394" t="s">
        <v>143</v>
      </c>
      <c r="Z147" s="394"/>
      <c r="AA147" s="392" t="s">
        <v>866</v>
      </c>
      <c r="AB147" s="392"/>
      <c r="AC147" s="392"/>
    </row>
    <row r="148" spans="2:29" ht="36" customHeight="1">
      <c r="B148" s="1"/>
      <c r="C148" s="406" t="s">
        <v>865</v>
      </c>
      <c r="D148" s="406"/>
      <c r="E148" s="406"/>
      <c r="F148" s="406"/>
      <c r="G148" s="3" t="s">
        <v>1</v>
      </c>
      <c r="O148" s="3" t="s">
        <v>3</v>
      </c>
      <c r="P148" s="3" t="s">
        <v>876</v>
      </c>
      <c r="Q148" s="5" t="s">
        <v>14</v>
      </c>
      <c r="R148" s="3" t="s">
        <v>877</v>
      </c>
      <c r="S148" s="3" t="s">
        <v>6</v>
      </c>
      <c r="T148" s="24" t="s">
        <v>878</v>
      </c>
      <c r="U148" s="20"/>
      <c r="V148" s="392" t="s">
        <v>1322</v>
      </c>
      <c r="W148" s="392"/>
      <c r="X148" s="28">
        <v>4218.65</v>
      </c>
      <c r="Y148" s="397" t="s">
        <v>296</v>
      </c>
      <c r="Z148" s="394"/>
      <c r="AA148" s="392" t="s">
        <v>866</v>
      </c>
      <c r="AB148" s="392"/>
      <c r="AC148" s="392"/>
    </row>
    <row r="149" spans="2:29" ht="36" customHeight="1">
      <c r="B149" s="1"/>
      <c r="C149" s="3"/>
      <c r="D149" s="3"/>
      <c r="E149" s="3"/>
      <c r="F149" s="3"/>
      <c r="G149" s="3"/>
      <c r="O149" s="3"/>
      <c r="P149" s="3"/>
      <c r="Q149" s="5"/>
      <c r="R149" s="3"/>
      <c r="S149" s="3"/>
      <c r="T149" s="24"/>
      <c r="U149" s="398" t="s">
        <v>1273</v>
      </c>
      <c r="V149" s="398"/>
      <c r="W149" s="398"/>
      <c r="X149" s="37">
        <f>SUM(X145:X148)</f>
        <v>13580.16</v>
      </c>
      <c r="Y149" s="22"/>
      <c r="Z149" s="22"/>
      <c r="AA149" s="2"/>
      <c r="AB149" s="2"/>
      <c r="AC149" s="2"/>
    </row>
    <row r="150" spans="2:29" ht="36" customHeight="1">
      <c r="B150" s="1"/>
      <c r="C150" s="3"/>
      <c r="D150" s="3"/>
      <c r="E150" s="3"/>
      <c r="F150" s="3"/>
      <c r="G150" s="3"/>
      <c r="O150" s="3"/>
      <c r="P150" s="3"/>
      <c r="Q150" s="5"/>
      <c r="R150" s="3"/>
      <c r="S150" s="3"/>
      <c r="T150" s="3"/>
      <c r="U150" s="54"/>
      <c r="V150" s="55"/>
      <c r="W150" s="56"/>
      <c r="X150" s="52"/>
      <c r="Y150" s="22"/>
      <c r="Z150" s="22"/>
      <c r="AA150" s="2"/>
      <c r="AB150" s="2"/>
      <c r="AC150" s="2"/>
    </row>
    <row r="151" spans="2:29" ht="19.5" customHeight="1">
      <c r="B151" s="1"/>
      <c r="C151" s="410" t="s">
        <v>879</v>
      </c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32"/>
      <c r="X151" s="37" t="s">
        <v>1271</v>
      </c>
      <c r="Y151" s="421" t="s">
        <v>1262</v>
      </c>
      <c r="Z151" s="421"/>
      <c r="AA151" s="405" t="s">
        <v>1263</v>
      </c>
      <c r="AB151" s="405"/>
      <c r="AC151" s="405"/>
    </row>
    <row r="152" spans="2:29" ht="24" customHeight="1">
      <c r="B152" s="1"/>
      <c r="C152" s="406" t="s">
        <v>880</v>
      </c>
      <c r="D152" s="406"/>
      <c r="E152" s="406"/>
      <c r="F152" s="406"/>
      <c r="G152" s="3" t="s">
        <v>1</v>
      </c>
      <c r="O152" s="3" t="s">
        <v>3</v>
      </c>
      <c r="P152" s="3" t="s">
        <v>882</v>
      </c>
      <c r="Q152" s="5" t="s">
        <v>4</v>
      </c>
      <c r="R152" s="3" t="s">
        <v>883</v>
      </c>
      <c r="S152" s="3" t="s">
        <v>6</v>
      </c>
      <c r="T152" s="3" t="s">
        <v>884</v>
      </c>
      <c r="U152" s="3"/>
      <c r="V152" s="406" t="s">
        <v>1323</v>
      </c>
      <c r="W152" s="426"/>
      <c r="X152" s="28">
        <v>482.54</v>
      </c>
      <c r="Y152" s="394" t="s">
        <v>2</v>
      </c>
      <c r="Z152" s="394"/>
      <c r="AA152" s="392" t="s">
        <v>881</v>
      </c>
      <c r="AB152" s="392"/>
      <c r="AC152" s="392"/>
    </row>
    <row r="153" spans="2:29" ht="24" customHeight="1">
      <c r="B153" s="1"/>
      <c r="C153" s="406" t="s">
        <v>880</v>
      </c>
      <c r="D153" s="406"/>
      <c r="E153" s="406"/>
      <c r="F153" s="406"/>
      <c r="G153" s="3" t="s">
        <v>1</v>
      </c>
      <c r="O153" s="3" t="s">
        <v>3</v>
      </c>
      <c r="P153" s="3" t="s">
        <v>885</v>
      </c>
      <c r="Q153" s="5" t="s">
        <v>10</v>
      </c>
      <c r="R153" s="3" t="s">
        <v>886</v>
      </c>
      <c r="S153" s="3" t="s">
        <v>6</v>
      </c>
      <c r="T153" s="3" t="s">
        <v>887</v>
      </c>
      <c r="U153" s="3"/>
      <c r="V153" s="406" t="s">
        <v>1323</v>
      </c>
      <c r="W153" s="426"/>
      <c r="X153" s="28">
        <v>383.18</v>
      </c>
      <c r="Y153" s="394" t="s">
        <v>225</v>
      </c>
      <c r="Z153" s="394"/>
      <c r="AA153" s="392" t="s">
        <v>881</v>
      </c>
      <c r="AB153" s="392"/>
      <c r="AC153" s="392"/>
    </row>
    <row r="154" spans="2:29" ht="24" customHeight="1">
      <c r="B154" s="1"/>
      <c r="C154" s="3"/>
      <c r="D154" s="3"/>
      <c r="E154" s="3"/>
      <c r="F154" s="3"/>
      <c r="G154" s="3"/>
      <c r="O154" s="3"/>
      <c r="P154" s="3"/>
      <c r="Q154" s="5"/>
      <c r="R154" s="3"/>
      <c r="S154" s="3"/>
      <c r="T154" s="3"/>
      <c r="U154" s="399" t="s">
        <v>1273</v>
      </c>
      <c r="V154" s="448"/>
      <c r="W154" s="448"/>
      <c r="X154" s="37">
        <f>SUM(X152:X153)</f>
        <v>865.72</v>
      </c>
      <c r="Y154" s="22"/>
      <c r="Z154" s="22"/>
      <c r="AA154" s="2"/>
      <c r="AB154" s="2"/>
      <c r="AC154" s="2"/>
    </row>
    <row r="155" spans="2:29" ht="24" customHeight="1">
      <c r="B155" s="1"/>
      <c r="C155" s="18"/>
      <c r="D155" s="18"/>
      <c r="E155" s="18"/>
      <c r="F155" s="18"/>
      <c r="G155" s="18"/>
      <c r="O155" s="18"/>
      <c r="P155" s="18"/>
      <c r="Q155" s="25"/>
      <c r="R155" s="18"/>
      <c r="S155" s="18"/>
      <c r="T155" s="18"/>
      <c r="U155" s="66"/>
      <c r="V155" s="67"/>
      <c r="W155" s="68"/>
      <c r="X155" s="52"/>
      <c r="Y155" s="22"/>
      <c r="Z155" s="22"/>
      <c r="AA155" s="2"/>
      <c r="AB155" s="2"/>
      <c r="AC155" s="2"/>
    </row>
    <row r="156" spans="2:29" ht="19.5" customHeight="1">
      <c r="B156" s="1"/>
      <c r="C156" s="403" t="s">
        <v>888</v>
      </c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37" t="s">
        <v>1271</v>
      </c>
      <c r="Y156" s="421" t="s">
        <v>1262</v>
      </c>
      <c r="Z156" s="421"/>
      <c r="AA156" s="405" t="s">
        <v>1263</v>
      </c>
      <c r="AB156" s="405"/>
      <c r="AC156" s="405"/>
    </row>
    <row r="157" spans="2:29" ht="24" customHeight="1">
      <c r="B157" s="1"/>
      <c r="C157" s="392" t="s">
        <v>889</v>
      </c>
      <c r="D157" s="392"/>
      <c r="E157" s="392"/>
      <c r="F157" s="392"/>
      <c r="G157" s="20" t="s">
        <v>1</v>
      </c>
      <c r="H157" s="21"/>
      <c r="I157" s="21"/>
      <c r="J157" s="21"/>
      <c r="K157" s="21"/>
      <c r="L157" s="21"/>
      <c r="M157" s="21"/>
      <c r="N157" s="21"/>
      <c r="O157" s="20" t="s">
        <v>3</v>
      </c>
      <c r="P157" s="20" t="s">
        <v>891</v>
      </c>
      <c r="Q157" s="27" t="s">
        <v>4</v>
      </c>
      <c r="R157" s="20" t="s">
        <v>892</v>
      </c>
      <c r="S157" s="20" t="s">
        <v>6</v>
      </c>
      <c r="T157" s="20" t="s">
        <v>893</v>
      </c>
      <c r="U157" s="20"/>
      <c r="V157" s="392" t="s">
        <v>1327</v>
      </c>
      <c r="W157" s="392"/>
      <c r="X157" s="28">
        <v>204.12</v>
      </c>
      <c r="Y157" s="394" t="s">
        <v>395</v>
      </c>
      <c r="Z157" s="394"/>
      <c r="AA157" s="392" t="s">
        <v>890</v>
      </c>
      <c r="AB157" s="392"/>
      <c r="AC157" s="392"/>
    </row>
    <row r="158" spans="2:29" ht="24" customHeight="1">
      <c r="B158" s="1"/>
      <c r="C158" s="392" t="s">
        <v>889</v>
      </c>
      <c r="D158" s="392"/>
      <c r="E158" s="392"/>
      <c r="F158" s="392"/>
      <c r="G158" s="20" t="s">
        <v>1</v>
      </c>
      <c r="H158" s="21"/>
      <c r="I158" s="21"/>
      <c r="J158" s="21"/>
      <c r="K158" s="21"/>
      <c r="L158" s="21"/>
      <c r="M158" s="21"/>
      <c r="N158" s="21"/>
      <c r="O158" s="20" t="s">
        <v>3</v>
      </c>
      <c r="P158" s="20" t="s">
        <v>894</v>
      </c>
      <c r="Q158" s="27" t="s">
        <v>10</v>
      </c>
      <c r="R158" s="20" t="s">
        <v>895</v>
      </c>
      <c r="S158" s="20" t="s">
        <v>6</v>
      </c>
      <c r="T158" s="44" t="s">
        <v>896</v>
      </c>
      <c r="U158" s="20"/>
      <c r="V158" s="392" t="s">
        <v>1327</v>
      </c>
      <c r="W158" s="392"/>
      <c r="X158" s="28">
        <v>81.65</v>
      </c>
      <c r="Y158" s="397" t="s">
        <v>216</v>
      </c>
      <c r="Z158" s="394"/>
      <c r="AA158" s="392" t="s">
        <v>890</v>
      </c>
      <c r="AB158" s="392"/>
      <c r="AC158" s="392"/>
    </row>
    <row r="159" spans="2:29" ht="24" customHeight="1">
      <c r="B159" s="1"/>
      <c r="C159" s="407" t="s">
        <v>889</v>
      </c>
      <c r="D159" s="407"/>
      <c r="E159" s="407"/>
      <c r="F159" s="407"/>
      <c r="G159" s="8" t="s">
        <v>1</v>
      </c>
      <c r="O159" s="8" t="s">
        <v>3</v>
      </c>
      <c r="P159" s="8" t="s">
        <v>897</v>
      </c>
      <c r="Q159" s="9" t="s">
        <v>14</v>
      </c>
      <c r="R159" s="8" t="s">
        <v>898</v>
      </c>
      <c r="S159" s="8" t="s">
        <v>6</v>
      </c>
      <c r="T159" s="69" t="s">
        <v>899</v>
      </c>
      <c r="U159" s="20"/>
      <c r="V159" s="392" t="s">
        <v>1327</v>
      </c>
      <c r="W159" s="392"/>
      <c r="X159" s="28">
        <v>244.94</v>
      </c>
      <c r="Y159" s="397" t="s">
        <v>296</v>
      </c>
      <c r="Z159" s="394"/>
      <c r="AA159" s="392" t="s">
        <v>890</v>
      </c>
      <c r="AB159" s="392"/>
      <c r="AC159" s="392"/>
    </row>
    <row r="160" spans="2:29" ht="24" customHeight="1">
      <c r="B160" s="1"/>
      <c r="C160" s="3"/>
      <c r="D160" s="3"/>
      <c r="E160" s="3"/>
      <c r="F160" s="3"/>
      <c r="G160" s="3"/>
      <c r="O160" s="3"/>
      <c r="P160" s="3"/>
      <c r="Q160" s="5"/>
      <c r="R160" s="3"/>
      <c r="S160" s="3"/>
      <c r="T160" s="24"/>
      <c r="U160" s="398" t="s">
        <v>1273</v>
      </c>
      <c r="V160" s="398"/>
      <c r="W160" s="398"/>
      <c r="X160" s="37">
        <f>SUM(X157:X159)</f>
        <v>530.71</v>
      </c>
      <c r="Y160" s="22"/>
      <c r="Z160" s="22"/>
      <c r="AA160" s="2"/>
      <c r="AB160" s="2"/>
      <c r="AC160" s="2"/>
    </row>
    <row r="161" spans="2:29" ht="24" customHeight="1">
      <c r="B161" s="1"/>
      <c r="C161" s="18"/>
      <c r="D161" s="18"/>
      <c r="E161" s="18"/>
      <c r="F161" s="18"/>
      <c r="G161" s="18"/>
      <c r="O161" s="18"/>
      <c r="P161" s="18"/>
      <c r="Q161" s="25"/>
      <c r="R161" s="18"/>
      <c r="S161" s="18"/>
      <c r="T161" s="18"/>
      <c r="U161" s="62"/>
      <c r="V161" s="63"/>
      <c r="W161" s="63"/>
      <c r="X161" s="50"/>
      <c r="Y161" s="22"/>
      <c r="Z161" s="22"/>
      <c r="AA161" s="2"/>
      <c r="AB161" s="2"/>
      <c r="AC161" s="2"/>
    </row>
    <row r="162" spans="2:29" ht="30" customHeight="1">
      <c r="B162" s="1"/>
      <c r="C162" s="403" t="s">
        <v>900</v>
      </c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403"/>
      <c r="X162" s="37" t="s">
        <v>1271</v>
      </c>
      <c r="Y162" s="421" t="s">
        <v>1262</v>
      </c>
      <c r="Z162" s="421"/>
      <c r="AA162" s="405" t="s">
        <v>1263</v>
      </c>
      <c r="AB162" s="405"/>
      <c r="AC162" s="405"/>
    </row>
    <row r="163" spans="2:29" ht="36" customHeight="1">
      <c r="B163" s="1"/>
      <c r="C163" s="392" t="s">
        <v>901</v>
      </c>
      <c r="D163" s="392"/>
      <c r="E163" s="392"/>
      <c r="F163" s="392"/>
      <c r="G163" s="20" t="s">
        <v>1</v>
      </c>
      <c r="H163" s="21"/>
      <c r="I163" s="21"/>
      <c r="J163" s="21"/>
      <c r="K163" s="21"/>
      <c r="L163" s="21"/>
      <c r="M163" s="21"/>
      <c r="N163" s="21"/>
      <c r="O163" s="20" t="s">
        <v>3</v>
      </c>
      <c r="P163" s="20" t="s">
        <v>903</v>
      </c>
      <c r="Q163" s="27" t="s">
        <v>4</v>
      </c>
      <c r="R163" s="20" t="s">
        <v>904</v>
      </c>
      <c r="S163" s="20" t="s">
        <v>6</v>
      </c>
      <c r="T163" s="20" t="s">
        <v>905</v>
      </c>
      <c r="U163" s="20"/>
      <c r="V163" s="392" t="s">
        <v>1326</v>
      </c>
      <c r="W163" s="392"/>
      <c r="X163" s="28">
        <v>12085.32</v>
      </c>
      <c r="Y163" s="394" t="s">
        <v>537</v>
      </c>
      <c r="Z163" s="394"/>
      <c r="AA163" s="392" t="s">
        <v>902</v>
      </c>
      <c r="AB163" s="392"/>
      <c r="AC163" s="392"/>
    </row>
    <row r="164" spans="2:29" ht="36" customHeight="1">
      <c r="B164" s="1"/>
      <c r="C164" s="407" t="s">
        <v>901</v>
      </c>
      <c r="D164" s="407"/>
      <c r="E164" s="407"/>
      <c r="F164" s="407"/>
      <c r="G164" s="8" t="s">
        <v>1</v>
      </c>
      <c r="O164" s="8" t="s">
        <v>3</v>
      </c>
      <c r="P164" s="8" t="s">
        <v>906</v>
      </c>
      <c r="Q164" s="9" t="s">
        <v>10</v>
      </c>
      <c r="R164" s="8" t="s">
        <v>907</v>
      </c>
      <c r="S164" s="8" t="s">
        <v>6</v>
      </c>
      <c r="T164" s="8" t="s">
        <v>908</v>
      </c>
      <c r="U164" s="8"/>
      <c r="V164" s="392" t="s">
        <v>1326</v>
      </c>
      <c r="W164" s="392"/>
      <c r="X164" s="42">
        <v>9681.51</v>
      </c>
      <c r="Y164" s="429" t="s">
        <v>540</v>
      </c>
      <c r="Z164" s="429"/>
      <c r="AA164" s="418" t="s">
        <v>902</v>
      </c>
      <c r="AB164" s="418"/>
      <c r="AC164" s="418"/>
    </row>
    <row r="165" spans="2:29" ht="36" customHeight="1">
      <c r="B165" s="1"/>
      <c r="C165" s="406" t="s">
        <v>901</v>
      </c>
      <c r="D165" s="406"/>
      <c r="E165" s="406"/>
      <c r="F165" s="406"/>
      <c r="G165" s="3" t="s">
        <v>1</v>
      </c>
      <c r="O165" s="3" t="s">
        <v>3</v>
      </c>
      <c r="P165" s="3" t="s">
        <v>909</v>
      </c>
      <c r="Q165" s="5" t="s">
        <v>14</v>
      </c>
      <c r="R165" s="3" t="s">
        <v>910</v>
      </c>
      <c r="S165" s="3" t="s">
        <v>6</v>
      </c>
      <c r="T165" s="3" t="s">
        <v>911</v>
      </c>
      <c r="U165" s="3"/>
      <c r="V165" s="392" t="s">
        <v>1326</v>
      </c>
      <c r="W165" s="392"/>
      <c r="X165" s="28">
        <v>7543.14</v>
      </c>
      <c r="Y165" s="394" t="s">
        <v>257</v>
      </c>
      <c r="Z165" s="394"/>
      <c r="AA165" s="392" t="s">
        <v>902</v>
      </c>
      <c r="AB165" s="392"/>
      <c r="AC165" s="392"/>
    </row>
    <row r="166" spans="2:29" ht="36" customHeight="1">
      <c r="B166" s="1"/>
      <c r="C166" s="3"/>
      <c r="D166" s="3"/>
      <c r="E166" s="3"/>
      <c r="F166" s="3"/>
      <c r="G166" s="3"/>
      <c r="O166" s="3"/>
      <c r="P166" s="3"/>
      <c r="Q166" s="5"/>
      <c r="R166" s="3"/>
      <c r="S166" s="3"/>
      <c r="T166" s="3"/>
      <c r="U166" s="399" t="s">
        <v>1273</v>
      </c>
      <c r="V166" s="448"/>
      <c r="W166" s="448"/>
      <c r="X166" s="37">
        <f>SUM(X163:X165)</f>
        <v>29309.97</v>
      </c>
      <c r="Y166" s="22"/>
      <c r="Z166" s="22"/>
      <c r="AA166" s="2"/>
      <c r="AB166" s="2"/>
      <c r="AC166" s="2"/>
    </row>
    <row r="167" spans="2:29" ht="36" customHeight="1">
      <c r="B167" s="1"/>
      <c r="C167" s="3"/>
      <c r="D167" s="3"/>
      <c r="E167" s="3"/>
      <c r="F167" s="3"/>
      <c r="G167" s="3"/>
      <c r="O167" s="3"/>
      <c r="P167" s="3"/>
      <c r="Q167" s="5"/>
      <c r="R167" s="3"/>
      <c r="S167" s="3"/>
      <c r="T167" s="3"/>
      <c r="U167" s="38"/>
      <c r="V167" s="48"/>
      <c r="W167" s="48"/>
      <c r="X167" s="50"/>
      <c r="Y167" s="22"/>
      <c r="Z167" s="22"/>
      <c r="AA167" s="2"/>
      <c r="AB167" s="2"/>
      <c r="AC167" s="2"/>
    </row>
    <row r="168" spans="2:29" ht="31.5" customHeight="1">
      <c r="B168" s="1"/>
      <c r="C168" s="410" t="s">
        <v>912</v>
      </c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32"/>
      <c r="X168" s="37" t="s">
        <v>1271</v>
      </c>
      <c r="Y168" s="421" t="s">
        <v>1262</v>
      </c>
      <c r="Z168" s="421"/>
      <c r="AA168" s="405" t="s">
        <v>1263</v>
      </c>
      <c r="AB168" s="405"/>
      <c r="AC168" s="405"/>
    </row>
    <row r="169" spans="2:29" ht="36" customHeight="1">
      <c r="B169" s="1"/>
      <c r="C169" s="406" t="s">
        <v>913</v>
      </c>
      <c r="D169" s="406"/>
      <c r="E169" s="406"/>
      <c r="F169" s="406"/>
      <c r="G169" s="3" t="s">
        <v>1</v>
      </c>
      <c r="O169" s="3" t="s">
        <v>3</v>
      </c>
      <c r="P169" s="3" t="s">
        <v>914</v>
      </c>
      <c r="Q169" s="5" t="s">
        <v>4</v>
      </c>
      <c r="R169" s="3" t="s">
        <v>915</v>
      </c>
      <c r="S169" s="3" t="s">
        <v>6</v>
      </c>
      <c r="T169" s="3" t="s">
        <v>916</v>
      </c>
      <c r="U169" s="3"/>
      <c r="V169" s="406" t="s">
        <v>1325</v>
      </c>
      <c r="W169" s="426"/>
      <c r="X169" s="28">
        <v>1587.31</v>
      </c>
      <c r="Y169" s="394" t="s">
        <v>395</v>
      </c>
      <c r="Z169" s="394"/>
      <c r="AA169" s="392" t="s">
        <v>396</v>
      </c>
      <c r="AB169" s="392"/>
      <c r="AC169" s="392"/>
    </row>
    <row r="170" spans="2:29" ht="36" customHeight="1">
      <c r="B170" s="1"/>
      <c r="C170" s="406" t="s">
        <v>913</v>
      </c>
      <c r="D170" s="406"/>
      <c r="E170" s="406"/>
      <c r="F170" s="406"/>
      <c r="G170" s="3" t="s">
        <v>1</v>
      </c>
      <c r="O170" s="3" t="s">
        <v>3</v>
      </c>
      <c r="P170" s="3" t="s">
        <v>917</v>
      </c>
      <c r="Q170" s="5" t="s">
        <v>10</v>
      </c>
      <c r="R170" s="3" t="s">
        <v>918</v>
      </c>
      <c r="S170" s="3" t="s">
        <v>6</v>
      </c>
      <c r="T170" s="3" t="s">
        <v>919</v>
      </c>
      <c r="U170" s="18"/>
      <c r="V170" s="406" t="s">
        <v>1325</v>
      </c>
      <c r="W170" s="426"/>
      <c r="X170" s="53">
        <v>1506.27</v>
      </c>
      <c r="Y170" s="394" t="s">
        <v>250</v>
      </c>
      <c r="Z170" s="394"/>
      <c r="AA170" s="392" t="s">
        <v>396</v>
      </c>
      <c r="AB170" s="392"/>
      <c r="AC170" s="392"/>
    </row>
    <row r="171" spans="2:29" ht="36" customHeight="1">
      <c r="B171" s="1"/>
      <c r="C171" s="406" t="s">
        <v>913</v>
      </c>
      <c r="D171" s="406"/>
      <c r="E171" s="406"/>
      <c r="F171" s="406"/>
      <c r="G171" s="3" t="s">
        <v>1</v>
      </c>
      <c r="O171" s="3" t="s">
        <v>3</v>
      </c>
      <c r="P171" s="3" t="s">
        <v>920</v>
      </c>
      <c r="Q171" s="5" t="s">
        <v>14</v>
      </c>
      <c r="R171" s="3" t="s">
        <v>921</v>
      </c>
      <c r="S171" s="3" t="s">
        <v>6</v>
      </c>
      <c r="T171" s="24" t="s">
        <v>922</v>
      </c>
      <c r="U171" s="20"/>
      <c r="V171" s="406" t="s">
        <v>1325</v>
      </c>
      <c r="W171" s="426"/>
      <c r="X171" s="28">
        <v>1533.26</v>
      </c>
      <c r="Y171" s="397" t="s">
        <v>330</v>
      </c>
      <c r="Z171" s="394"/>
      <c r="AA171" s="392" t="s">
        <v>396</v>
      </c>
      <c r="AB171" s="392"/>
      <c r="AC171" s="392"/>
    </row>
    <row r="172" spans="2:29" ht="36" customHeight="1">
      <c r="B172" s="1"/>
      <c r="C172" s="3"/>
      <c r="D172" s="3"/>
      <c r="E172" s="3"/>
      <c r="F172" s="3"/>
      <c r="G172" s="3"/>
      <c r="O172" s="3"/>
      <c r="P172" s="3"/>
      <c r="Q172" s="5"/>
      <c r="R172" s="3"/>
      <c r="S172" s="3"/>
      <c r="T172" s="24"/>
      <c r="U172" s="398" t="s">
        <v>1273</v>
      </c>
      <c r="V172" s="398"/>
      <c r="W172" s="398"/>
      <c r="X172" s="37">
        <f>SUM(X169:X171)</f>
        <v>4626.84</v>
      </c>
      <c r="Y172" s="22"/>
      <c r="Z172" s="22"/>
      <c r="AA172" s="2"/>
      <c r="AB172" s="2"/>
      <c r="AC172" s="2"/>
    </row>
    <row r="173" spans="2:29" ht="36" customHeight="1">
      <c r="B173" s="1"/>
      <c r="C173" s="3"/>
      <c r="D173" s="3"/>
      <c r="E173" s="3"/>
      <c r="F173" s="3"/>
      <c r="G173" s="3"/>
      <c r="O173" s="3"/>
      <c r="P173" s="3"/>
      <c r="Q173" s="5"/>
      <c r="R173" s="3"/>
      <c r="S173" s="3"/>
      <c r="T173" s="3"/>
      <c r="U173" s="54"/>
      <c r="V173" s="55"/>
      <c r="W173" s="56"/>
      <c r="X173" s="52"/>
      <c r="Y173" s="22"/>
      <c r="Z173" s="22"/>
      <c r="AA173" s="2"/>
      <c r="AB173" s="2"/>
      <c r="AC173" s="2"/>
    </row>
    <row r="174" spans="2:29" ht="19.5" customHeight="1">
      <c r="B174" s="1"/>
      <c r="C174" s="410" t="s">
        <v>393</v>
      </c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32"/>
      <c r="X174" s="37" t="s">
        <v>1271</v>
      </c>
      <c r="Y174" s="421" t="s">
        <v>1262</v>
      </c>
      <c r="Z174" s="421"/>
      <c r="AA174" s="405" t="s">
        <v>1263</v>
      </c>
      <c r="AB174" s="405"/>
      <c r="AC174" s="405"/>
    </row>
    <row r="175" spans="2:29" ht="24" customHeight="1">
      <c r="B175" s="1"/>
      <c r="C175" s="406" t="s">
        <v>923</v>
      </c>
      <c r="D175" s="406"/>
      <c r="E175" s="406"/>
      <c r="F175" s="406"/>
      <c r="G175" s="3" t="s">
        <v>1</v>
      </c>
      <c r="O175" s="3" t="s">
        <v>3</v>
      </c>
      <c r="P175" s="3" t="s">
        <v>924</v>
      </c>
      <c r="Q175" s="5" t="s">
        <v>4</v>
      </c>
      <c r="R175" s="3" t="s">
        <v>925</v>
      </c>
      <c r="S175" s="3" t="s">
        <v>6</v>
      </c>
      <c r="T175" s="3" t="s">
        <v>926</v>
      </c>
      <c r="U175" s="3"/>
      <c r="V175" s="406" t="s">
        <v>1324</v>
      </c>
      <c r="W175" s="426"/>
      <c r="X175" s="28">
        <v>1800.37</v>
      </c>
      <c r="Y175" s="394" t="s">
        <v>395</v>
      </c>
      <c r="Z175" s="394"/>
      <c r="AA175" s="392" t="s">
        <v>396</v>
      </c>
      <c r="AB175" s="392"/>
      <c r="AC175" s="392"/>
    </row>
    <row r="176" spans="2:29" ht="24" customHeight="1">
      <c r="B176" s="1"/>
      <c r="C176" s="406" t="s">
        <v>923</v>
      </c>
      <c r="D176" s="406"/>
      <c r="E176" s="406"/>
      <c r="F176" s="406"/>
      <c r="G176" s="3" t="s">
        <v>1</v>
      </c>
      <c r="O176" s="3" t="s">
        <v>3</v>
      </c>
      <c r="P176" s="3" t="s">
        <v>927</v>
      </c>
      <c r="Q176" s="5" t="s">
        <v>10</v>
      </c>
      <c r="R176" s="3" t="s">
        <v>928</v>
      </c>
      <c r="S176" s="3" t="s">
        <v>6</v>
      </c>
      <c r="T176" s="3" t="s">
        <v>929</v>
      </c>
      <c r="U176" s="3"/>
      <c r="V176" s="406" t="s">
        <v>1324</v>
      </c>
      <c r="W176" s="426"/>
      <c r="X176" s="28">
        <v>1800.37</v>
      </c>
      <c r="Y176" s="394" t="s">
        <v>250</v>
      </c>
      <c r="Z176" s="394"/>
      <c r="AA176" s="392" t="s">
        <v>396</v>
      </c>
      <c r="AB176" s="392"/>
      <c r="AC176" s="392"/>
    </row>
    <row r="177" spans="2:29" ht="24" customHeight="1">
      <c r="B177" s="1"/>
      <c r="C177" s="406" t="s">
        <v>923</v>
      </c>
      <c r="D177" s="406"/>
      <c r="E177" s="406"/>
      <c r="F177" s="406"/>
      <c r="G177" s="3" t="s">
        <v>1</v>
      </c>
      <c r="O177" s="3" t="s">
        <v>3</v>
      </c>
      <c r="P177" s="3" t="s">
        <v>930</v>
      </c>
      <c r="Q177" s="5" t="s">
        <v>14</v>
      </c>
      <c r="R177" s="3" t="s">
        <v>931</v>
      </c>
      <c r="S177" s="3" t="s">
        <v>6</v>
      </c>
      <c r="T177" s="3" t="s">
        <v>932</v>
      </c>
      <c r="U177" s="3"/>
      <c r="V177" s="406" t="s">
        <v>1324</v>
      </c>
      <c r="W177" s="426"/>
      <c r="X177" s="28">
        <v>1825.37</v>
      </c>
      <c r="Y177" s="394" t="s">
        <v>330</v>
      </c>
      <c r="Z177" s="394"/>
      <c r="AA177" s="392" t="s">
        <v>396</v>
      </c>
      <c r="AB177" s="392"/>
      <c r="AC177" s="392"/>
    </row>
    <row r="178" spans="2:29" ht="24" customHeight="1">
      <c r="B178" s="1"/>
      <c r="C178" s="3"/>
      <c r="D178" s="3"/>
      <c r="E178" s="3"/>
      <c r="F178" s="3"/>
      <c r="G178" s="3"/>
      <c r="O178" s="3"/>
      <c r="P178" s="3"/>
      <c r="Q178" s="5"/>
      <c r="R178" s="3"/>
      <c r="S178" s="3"/>
      <c r="T178" s="3"/>
      <c r="U178" s="399" t="s">
        <v>1273</v>
      </c>
      <c r="V178" s="448"/>
      <c r="W178" s="448"/>
      <c r="X178" s="37">
        <f>SUM(X175:X177)</f>
        <v>5426.11</v>
      </c>
      <c r="Y178" s="22"/>
      <c r="Z178" s="22"/>
      <c r="AA178" s="2"/>
      <c r="AB178" s="2"/>
      <c r="AC178" s="2"/>
    </row>
    <row r="179" spans="2:29" ht="24" customHeight="1">
      <c r="B179" s="1"/>
      <c r="C179" s="3"/>
      <c r="D179" s="3"/>
      <c r="E179" s="3"/>
      <c r="F179" s="3"/>
      <c r="G179" s="3"/>
      <c r="O179" s="3"/>
      <c r="P179" s="3"/>
      <c r="Q179" s="5"/>
      <c r="R179" s="3"/>
      <c r="S179" s="3"/>
      <c r="T179" s="3"/>
      <c r="U179" s="38"/>
      <c r="V179" s="48"/>
      <c r="W179" s="39"/>
      <c r="X179" s="58"/>
      <c r="Y179" s="22"/>
      <c r="Z179" s="22"/>
      <c r="AA179" s="2"/>
      <c r="AB179" s="2"/>
      <c r="AC179" s="2"/>
    </row>
    <row r="180" spans="2:29" ht="40.5" customHeight="1">
      <c r="B180" s="1"/>
      <c r="C180" s="410" t="s">
        <v>483</v>
      </c>
      <c r="D180" s="41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32"/>
      <c r="X180" s="37" t="s">
        <v>1271</v>
      </c>
      <c r="Y180" s="421" t="s">
        <v>1262</v>
      </c>
      <c r="Z180" s="421"/>
      <c r="AA180" s="405" t="s">
        <v>1263</v>
      </c>
      <c r="AB180" s="405"/>
      <c r="AC180" s="405"/>
    </row>
    <row r="181" spans="2:29" ht="36" customHeight="1">
      <c r="B181" s="1"/>
      <c r="C181" s="406" t="s">
        <v>933</v>
      </c>
      <c r="D181" s="406"/>
      <c r="E181" s="406"/>
      <c r="F181" s="406"/>
      <c r="G181" s="3" t="s">
        <v>1</v>
      </c>
      <c r="O181" s="3" t="s">
        <v>3</v>
      </c>
      <c r="P181" s="3" t="s">
        <v>935</v>
      </c>
      <c r="Q181" s="5" t="s">
        <v>4</v>
      </c>
      <c r="R181" s="3" t="s">
        <v>936</v>
      </c>
      <c r="S181" s="3" t="s">
        <v>6</v>
      </c>
      <c r="T181" s="3" t="s">
        <v>937</v>
      </c>
      <c r="U181" s="3"/>
      <c r="V181" s="406" t="s">
        <v>1328</v>
      </c>
      <c r="W181" s="426"/>
      <c r="X181" s="28">
        <v>107.69</v>
      </c>
      <c r="Y181" s="394" t="s">
        <v>49</v>
      </c>
      <c r="Z181" s="394"/>
      <c r="AA181" s="392" t="s">
        <v>934</v>
      </c>
      <c r="AB181" s="392"/>
      <c r="AC181" s="392"/>
    </row>
    <row r="182" spans="2:29" ht="36" customHeight="1">
      <c r="B182" s="1"/>
      <c r="C182" s="406" t="s">
        <v>933</v>
      </c>
      <c r="D182" s="406"/>
      <c r="E182" s="406"/>
      <c r="F182" s="406"/>
      <c r="G182" s="3" t="s">
        <v>1</v>
      </c>
      <c r="O182" s="3" t="s">
        <v>3</v>
      </c>
      <c r="P182" s="3" t="s">
        <v>935</v>
      </c>
      <c r="Q182" s="5" t="s">
        <v>4</v>
      </c>
      <c r="R182" s="3" t="s">
        <v>938</v>
      </c>
      <c r="S182" s="3" t="s">
        <v>6</v>
      </c>
      <c r="T182" s="3" t="s">
        <v>939</v>
      </c>
      <c r="U182" s="3"/>
      <c r="V182" s="406" t="s">
        <v>1328</v>
      </c>
      <c r="W182" s="426"/>
      <c r="X182" s="10">
        <v>252.37</v>
      </c>
      <c r="Y182" s="417" t="s">
        <v>49</v>
      </c>
      <c r="Z182" s="417"/>
      <c r="AA182" s="407" t="s">
        <v>934</v>
      </c>
      <c r="AB182" s="407"/>
      <c r="AC182" s="407"/>
    </row>
    <row r="183" spans="2:29" ht="36" customHeight="1">
      <c r="B183" s="1"/>
      <c r="C183" s="406" t="s">
        <v>933</v>
      </c>
      <c r="D183" s="406"/>
      <c r="E183" s="406"/>
      <c r="F183" s="406"/>
      <c r="G183" s="3" t="s">
        <v>1</v>
      </c>
      <c r="O183" s="3" t="s">
        <v>3</v>
      </c>
      <c r="P183" s="3" t="s">
        <v>941</v>
      </c>
      <c r="Q183" s="5" t="s">
        <v>4</v>
      </c>
      <c r="R183" s="3" t="s">
        <v>942</v>
      </c>
      <c r="S183" s="3" t="s">
        <v>6</v>
      </c>
      <c r="T183" s="3" t="s">
        <v>943</v>
      </c>
      <c r="U183" s="3"/>
      <c r="V183" s="406" t="s">
        <v>1335</v>
      </c>
      <c r="W183" s="406"/>
      <c r="X183" s="6">
        <v>85.5</v>
      </c>
      <c r="Y183" s="415" t="s">
        <v>112</v>
      </c>
      <c r="Z183" s="415"/>
      <c r="AA183" s="406" t="s">
        <v>940</v>
      </c>
      <c r="AB183" s="406"/>
      <c r="AC183" s="406"/>
    </row>
    <row r="184" spans="2:29" ht="24" customHeight="1">
      <c r="B184" s="1"/>
      <c r="C184" s="406" t="s">
        <v>933</v>
      </c>
      <c r="D184" s="406"/>
      <c r="E184" s="406"/>
      <c r="F184" s="406"/>
      <c r="G184" s="3" t="s">
        <v>1</v>
      </c>
      <c r="O184" s="3" t="s">
        <v>3</v>
      </c>
      <c r="P184" s="3" t="s">
        <v>945</v>
      </c>
      <c r="Q184" s="5" t="s">
        <v>4</v>
      </c>
      <c r="R184" s="3" t="s">
        <v>946</v>
      </c>
      <c r="S184" s="3" t="s">
        <v>6</v>
      </c>
      <c r="T184" s="3" t="s">
        <v>947</v>
      </c>
      <c r="U184" s="3"/>
      <c r="V184" s="406" t="s">
        <v>1336</v>
      </c>
      <c r="W184" s="406"/>
      <c r="X184" s="6">
        <v>590</v>
      </c>
      <c r="Y184" s="415" t="s">
        <v>2</v>
      </c>
      <c r="Z184" s="415"/>
      <c r="AA184" s="406" t="s">
        <v>944</v>
      </c>
      <c r="AB184" s="406"/>
      <c r="AC184" s="406"/>
    </row>
    <row r="185" spans="2:29" ht="36" customHeight="1">
      <c r="B185" s="1"/>
      <c r="C185" s="406" t="s">
        <v>933</v>
      </c>
      <c r="D185" s="406"/>
      <c r="E185" s="406"/>
      <c r="F185" s="406"/>
      <c r="G185" s="3" t="s">
        <v>1</v>
      </c>
      <c r="O185" s="3" t="s">
        <v>3</v>
      </c>
      <c r="P185" s="3" t="s">
        <v>949</v>
      </c>
      <c r="Q185" s="5" t="s">
        <v>4</v>
      </c>
      <c r="R185" s="3" t="s">
        <v>950</v>
      </c>
      <c r="S185" s="3" t="s">
        <v>6</v>
      </c>
      <c r="T185" s="3" t="s">
        <v>951</v>
      </c>
      <c r="U185" s="3"/>
      <c r="V185" s="406" t="s">
        <v>1335</v>
      </c>
      <c r="W185" s="406"/>
      <c r="X185" s="6">
        <v>102.6</v>
      </c>
      <c r="Y185" s="415" t="s">
        <v>2</v>
      </c>
      <c r="Z185" s="415"/>
      <c r="AA185" s="406" t="s">
        <v>948</v>
      </c>
      <c r="AB185" s="406"/>
      <c r="AC185" s="406"/>
    </row>
    <row r="186" spans="2:29" ht="36" customHeight="1">
      <c r="B186" s="1"/>
      <c r="C186" s="406" t="s">
        <v>933</v>
      </c>
      <c r="D186" s="406"/>
      <c r="E186" s="406"/>
      <c r="F186" s="406"/>
      <c r="G186" s="3" t="s">
        <v>1</v>
      </c>
      <c r="O186" s="3" t="s">
        <v>3</v>
      </c>
      <c r="P186" s="3" t="s">
        <v>952</v>
      </c>
      <c r="Q186" s="5" t="s">
        <v>10</v>
      </c>
      <c r="R186" s="3" t="s">
        <v>953</v>
      </c>
      <c r="S186" s="3" t="s">
        <v>6</v>
      </c>
      <c r="T186" s="3" t="s">
        <v>954</v>
      </c>
      <c r="U186" s="3"/>
      <c r="V186" s="406" t="s">
        <v>1329</v>
      </c>
      <c r="W186" s="406"/>
      <c r="X186" s="6">
        <v>11</v>
      </c>
      <c r="Y186" s="415" t="s">
        <v>508</v>
      </c>
      <c r="Z186" s="415"/>
      <c r="AA186" s="406" t="s">
        <v>493</v>
      </c>
      <c r="AB186" s="406"/>
      <c r="AC186" s="406"/>
    </row>
    <row r="187" spans="2:29" ht="36" customHeight="1">
      <c r="B187" s="1"/>
      <c r="C187" s="406" t="s">
        <v>933</v>
      </c>
      <c r="D187" s="406"/>
      <c r="E187" s="406"/>
      <c r="F187" s="406"/>
      <c r="G187" s="3" t="s">
        <v>1</v>
      </c>
      <c r="O187" s="3" t="s">
        <v>3</v>
      </c>
      <c r="P187" s="3" t="s">
        <v>952</v>
      </c>
      <c r="Q187" s="5" t="s">
        <v>10</v>
      </c>
      <c r="R187" s="3" t="s">
        <v>953</v>
      </c>
      <c r="S187" s="3" t="s">
        <v>6</v>
      </c>
      <c r="T187" s="3" t="s">
        <v>954</v>
      </c>
      <c r="U187" s="3"/>
      <c r="V187" s="406" t="s">
        <v>1330</v>
      </c>
      <c r="W187" s="406"/>
      <c r="X187" s="6">
        <v>11</v>
      </c>
      <c r="Y187" s="415" t="s">
        <v>508</v>
      </c>
      <c r="Z187" s="415"/>
      <c r="AA187" s="406" t="s">
        <v>493</v>
      </c>
      <c r="AB187" s="406"/>
      <c r="AC187" s="406"/>
    </row>
    <row r="188" spans="2:29" ht="36" customHeight="1">
      <c r="B188" s="1"/>
      <c r="C188" s="406" t="s">
        <v>933</v>
      </c>
      <c r="D188" s="406"/>
      <c r="E188" s="406"/>
      <c r="F188" s="406"/>
      <c r="G188" s="3" t="s">
        <v>1</v>
      </c>
      <c r="O188" s="3" t="s">
        <v>3</v>
      </c>
      <c r="P188" s="3" t="s">
        <v>955</v>
      </c>
      <c r="Q188" s="5" t="s">
        <v>10</v>
      </c>
      <c r="R188" s="3" t="s">
        <v>956</v>
      </c>
      <c r="S188" s="3" t="s">
        <v>6</v>
      </c>
      <c r="T188" s="3" t="s">
        <v>957</v>
      </c>
      <c r="U188" s="3"/>
      <c r="V188" s="406" t="s">
        <v>1334</v>
      </c>
      <c r="W188" s="406"/>
      <c r="X188" s="6">
        <v>20.9</v>
      </c>
      <c r="Y188" s="415" t="s">
        <v>508</v>
      </c>
      <c r="Z188" s="415"/>
      <c r="AA188" s="406" t="s">
        <v>489</v>
      </c>
      <c r="AB188" s="406"/>
      <c r="AC188" s="406"/>
    </row>
    <row r="189" spans="2:29" ht="36" customHeight="1">
      <c r="B189" s="1"/>
      <c r="C189" s="406" t="s">
        <v>933</v>
      </c>
      <c r="D189" s="406"/>
      <c r="E189" s="406"/>
      <c r="F189" s="406"/>
      <c r="G189" s="3" t="s">
        <v>1</v>
      </c>
      <c r="O189" s="3" t="s">
        <v>3</v>
      </c>
      <c r="P189" s="3" t="s">
        <v>958</v>
      </c>
      <c r="Q189" s="5" t="s">
        <v>10</v>
      </c>
      <c r="R189" s="3" t="s">
        <v>959</v>
      </c>
      <c r="S189" s="3" t="s">
        <v>6</v>
      </c>
      <c r="T189" s="3" t="s">
        <v>960</v>
      </c>
      <c r="U189" s="3"/>
      <c r="V189" s="406" t="s">
        <v>1328</v>
      </c>
      <c r="W189" s="426"/>
      <c r="X189" s="6">
        <v>1621.8</v>
      </c>
      <c r="Y189" s="415" t="s">
        <v>153</v>
      </c>
      <c r="Z189" s="415"/>
      <c r="AA189" s="406" t="s">
        <v>934</v>
      </c>
      <c r="AB189" s="406"/>
      <c r="AC189" s="406"/>
    </row>
    <row r="190" spans="2:29" ht="36" customHeight="1">
      <c r="B190" s="1"/>
      <c r="C190" s="406" t="s">
        <v>933</v>
      </c>
      <c r="D190" s="406"/>
      <c r="E190" s="406"/>
      <c r="F190" s="406"/>
      <c r="G190" s="3" t="s">
        <v>1</v>
      </c>
      <c r="O190" s="3" t="s">
        <v>3</v>
      </c>
      <c r="P190" s="3" t="s">
        <v>935</v>
      </c>
      <c r="Q190" s="5" t="s">
        <v>10</v>
      </c>
      <c r="R190" s="3" t="s">
        <v>961</v>
      </c>
      <c r="S190" s="3" t="s">
        <v>6</v>
      </c>
      <c r="T190" s="3" t="s">
        <v>962</v>
      </c>
      <c r="U190" s="3"/>
      <c r="V190" s="406" t="s">
        <v>1328</v>
      </c>
      <c r="W190" s="426"/>
      <c r="X190" s="6">
        <v>198.27</v>
      </c>
      <c r="Y190" s="415" t="s">
        <v>153</v>
      </c>
      <c r="Z190" s="415"/>
      <c r="AA190" s="406" t="s">
        <v>934</v>
      </c>
      <c r="AB190" s="406"/>
      <c r="AC190" s="406"/>
    </row>
    <row r="191" spans="2:29" ht="36" customHeight="1">
      <c r="B191" s="1"/>
      <c r="C191" s="406" t="s">
        <v>933</v>
      </c>
      <c r="D191" s="406"/>
      <c r="E191" s="406"/>
      <c r="F191" s="406"/>
      <c r="G191" s="3" t="s">
        <v>1</v>
      </c>
      <c r="O191" s="3" t="s">
        <v>3</v>
      </c>
      <c r="P191" s="3" t="s">
        <v>963</v>
      </c>
      <c r="Q191" s="5" t="s">
        <v>10</v>
      </c>
      <c r="R191" s="3" t="s">
        <v>964</v>
      </c>
      <c r="S191" s="3" t="s">
        <v>6</v>
      </c>
      <c r="T191" s="3" t="s">
        <v>965</v>
      </c>
      <c r="U191" s="3"/>
      <c r="V191" s="406" t="s">
        <v>1333</v>
      </c>
      <c r="W191" s="406"/>
      <c r="X191" s="6">
        <v>144</v>
      </c>
      <c r="Y191" s="415" t="s">
        <v>250</v>
      </c>
      <c r="Z191" s="415"/>
      <c r="AA191" s="406" t="s">
        <v>518</v>
      </c>
      <c r="AB191" s="406"/>
      <c r="AC191" s="406"/>
    </row>
    <row r="192" spans="2:29" ht="36" customHeight="1">
      <c r="B192" s="1"/>
      <c r="C192" s="406" t="s">
        <v>933</v>
      </c>
      <c r="D192" s="406"/>
      <c r="E192" s="406"/>
      <c r="F192" s="406"/>
      <c r="G192" s="3" t="s">
        <v>1</v>
      </c>
      <c r="O192" s="3" t="s">
        <v>3</v>
      </c>
      <c r="P192" s="3" t="s">
        <v>966</v>
      </c>
      <c r="Q192" s="5" t="s">
        <v>10</v>
      </c>
      <c r="R192" s="3" t="s">
        <v>967</v>
      </c>
      <c r="S192" s="3" t="s">
        <v>6</v>
      </c>
      <c r="T192" s="3" t="s">
        <v>968</v>
      </c>
      <c r="U192" s="3"/>
      <c r="V192" s="406" t="s">
        <v>1333</v>
      </c>
      <c r="W192" s="406"/>
      <c r="X192" s="6">
        <v>648</v>
      </c>
      <c r="Y192" s="415" t="s">
        <v>9</v>
      </c>
      <c r="Z192" s="415"/>
      <c r="AA192" s="406" t="s">
        <v>518</v>
      </c>
      <c r="AB192" s="406"/>
      <c r="AC192" s="406"/>
    </row>
    <row r="193" spans="2:29" ht="46.5" customHeight="1">
      <c r="B193" s="1"/>
      <c r="C193" s="406" t="s">
        <v>933</v>
      </c>
      <c r="D193" s="406"/>
      <c r="E193" s="406"/>
      <c r="F193" s="406"/>
      <c r="G193" s="3" t="s">
        <v>1</v>
      </c>
      <c r="O193" s="3" t="s">
        <v>3</v>
      </c>
      <c r="P193" s="3" t="s">
        <v>970</v>
      </c>
      <c r="Q193" s="5" t="s">
        <v>10</v>
      </c>
      <c r="R193" s="3" t="s">
        <v>971</v>
      </c>
      <c r="S193" s="3" t="s">
        <v>6</v>
      </c>
      <c r="T193" s="3" t="s">
        <v>972</v>
      </c>
      <c r="U193" s="3"/>
      <c r="V193" s="406" t="s">
        <v>1331</v>
      </c>
      <c r="W193" s="406"/>
      <c r="X193" s="6">
        <v>3000</v>
      </c>
      <c r="Y193" s="415" t="s">
        <v>9</v>
      </c>
      <c r="Z193" s="415"/>
      <c r="AA193" s="406" t="s">
        <v>969</v>
      </c>
      <c r="AB193" s="406"/>
      <c r="AC193" s="406"/>
    </row>
    <row r="194" spans="2:29" ht="36" customHeight="1">
      <c r="B194" s="1"/>
      <c r="C194" s="406" t="s">
        <v>933</v>
      </c>
      <c r="D194" s="406"/>
      <c r="E194" s="406"/>
      <c r="F194" s="406"/>
      <c r="G194" s="3" t="s">
        <v>1</v>
      </c>
      <c r="O194" s="3" t="s">
        <v>3</v>
      </c>
      <c r="P194" s="3" t="s">
        <v>973</v>
      </c>
      <c r="Q194" s="5" t="s">
        <v>14</v>
      </c>
      <c r="R194" s="3" t="s">
        <v>974</v>
      </c>
      <c r="S194" s="3" t="s">
        <v>6</v>
      </c>
      <c r="T194" s="3" t="s">
        <v>975</v>
      </c>
      <c r="U194" s="18"/>
      <c r="V194" s="408" t="s">
        <v>1332</v>
      </c>
      <c r="W194" s="408"/>
      <c r="X194" s="26">
        <v>800</v>
      </c>
      <c r="Y194" s="424" t="s">
        <v>292</v>
      </c>
      <c r="Z194" s="424"/>
      <c r="AA194" s="408" t="s">
        <v>944</v>
      </c>
      <c r="AB194" s="408"/>
      <c r="AC194" s="408"/>
    </row>
    <row r="195" spans="2:29" ht="36" customHeight="1">
      <c r="B195" s="1"/>
      <c r="C195" s="406" t="s">
        <v>933</v>
      </c>
      <c r="D195" s="406"/>
      <c r="E195" s="406"/>
      <c r="F195" s="406"/>
      <c r="G195" s="3" t="s">
        <v>1</v>
      </c>
      <c r="O195" s="3" t="s">
        <v>3</v>
      </c>
      <c r="P195" s="3" t="s">
        <v>935</v>
      </c>
      <c r="Q195" s="5" t="s">
        <v>14</v>
      </c>
      <c r="R195" s="3" t="s">
        <v>976</v>
      </c>
      <c r="S195" s="3" t="s">
        <v>6</v>
      </c>
      <c r="T195" s="24" t="s">
        <v>977</v>
      </c>
      <c r="U195" s="20"/>
      <c r="V195" s="406" t="s">
        <v>1328</v>
      </c>
      <c r="W195" s="426"/>
      <c r="X195" s="28">
        <v>87.31</v>
      </c>
      <c r="Y195" s="394" t="s">
        <v>459</v>
      </c>
      <c r="Z195" s="394"/>
      <c r="AA195" s="392" t="s">
        <v>934</v>
      </c>
      <c r="AB195" s="392"/>
      <c r="AC195" s="392"/>
    </row>
    <row r="196" spans="2:29" ht="36" customHeight="1">
      <c r="B196" s="1"/>
      <c r="C196" s="406" t="s">
        <v>933</v>
      </c>
      <c r="D196" s="406"/>
      <c r="E196" s="406"/>
      <c r="F196" s="406"/>
      <c r="G196" s="3" t="s">
        <v>1</v>
      </c>
      <c r="O196" s="3" t="s">
        <v>3</v>
      </c>
      <c r="P196" s="3" t="s">
        <v>935</v>
      </c>
      <c r="Q196" s="5" t="s">
        <v>14</v>
      </c>
      <c r="R196" s="3" t="s">
        <v>978</v>
      </c>
      <c r="S196" s="3" t="s">
        <v>6</v>
      </c>
      <c r="T196" s="24" t="s">
        <v>979</v>
      </c>
      <c r="U196" s="20"/>
      <c r="V196" s="406" t="s">
        <v>1328</v>
      </c>
      <c r="W196" s="426"/>
      <c r="X196" s="28">
        <v>248.41</v>
      </c>
      <c r="Y196" s="394" t="s">
        <v>459</v>
      </c>
      <c r="Z196" s="394"/>
      <c r="AA196" s="392" t="s">
        <v>934</v>
      </c>
      <c r="AB196" s="392"/>
      <c r="AC196" s="392"/>
    </row>
    <row r="197" spans="2:29" ht="36" customHeight="1">
      <c r="B197" s="1"/>
      <c r="C197" s="3"/>
      <c r="D197" s="3"/>
      <c r="E197" s="3"/>
      <c r="F197" s="3"/>
      <c r="G197" s="3"/>
      <c r="O197" s="3"/>
      <c r="P197" s="3"/>
      <c r="Q197" s="5"/>
      <c r="R197" s="3"/>
      <c r="S197" s="3"/>
      <c r="T197" s="24"/>
      <c r="U197" s="398" t="s">
        <v>1273</v>
      </c>
      <c r="V197" s="398"/>
      <c r="W197" s="398"/>
      <c r="X197" s="59">
        <f>SUM(X181:X196)</f>
        <v>7928.849999999999</v>
      </c>
      <c r="Y197" s="22"/>
      <c r="Z197" s="22"/>
      <c r="AA197" s="2"/>
      <c r="AB197" s="2"/>
      <c r="AC197" s="2"/>
    </row>
    <row r="198" spans="2:29" ht="36" customHeight="1">
      <c r="B198" s="1"/>
      <c r="C198" s="18"/>
      <c r="D198" s="18"/>
      <c r="E198" s="18"/>
      <c r="F198" s="18"/>
      <c r="G198" s="18"/>
      <c r="O198" s="18"/>
      <c r="P198" s="18"/>
      <c r="Q198" s="25"/>
      <c r="R198" s="18"/>
      <c r="S198" s="18"/>
      <c r="T198" s="18"/>
      <c r="U198" s="62"/>
      <c r="V198" s="63"/>
      <c r="W198" s="64"/>
      <c r="X198" s="52"/>
      <c r="Y198" s="22"/>
      <c r="Z198" s="22"/>
      <c r="AA198" s="2"/>
      <c r="AB198" s="2"/>
      <c r="AC198" s="2"/>
    </row>
    <row r="199" spans="2:29" ht="19.5" customHeight="1">
      <c r="B199" s="1"/>
      <c r="C199" s="403" t="s">
        <v>980</v>
      </c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  <c r="S199" s="403"/>
      <c r="T199" s="403"/>
      <c r="U199" s="403"/>
      <c r="V199" s="403"/>
      <c r="W199" s="403"/>
      <c r="X199" s="37" t="s">
        <v>1271</v>
      </c>
      <c r="Y199" s="421" t="s">
        <v>1262</v>
      </c>
      <c r="Z199" s="421"/>
      <c r="AA199" s="405" t="s">
        <v>1263</v>
      </c>
      <c r="AB199" s="405"/>
      <c r="AC199" s="405"/>
    </row>
    <row r="200" spans="2:29" ht="24" customHeight="1">
      <c r="B200" s="1"/>
      <c r="C200" s="392" t="s">
        <v>981</v>
      </c>
      <c r="D200" s="392"/>
      <c r="E200" s="392"/>
      <c r="F200" s="392"/>
      <c r="G200" s="20" t="s">
        <v>1</v>
      </c>
      <c r="H200" s="21"/>
      <c r="I200" s="21"/>
      <c r="J200" s="21"/>
      <c r="K200" s="21"/>
      <c r="L200" s="21"/>
      <c r="M200" s="21"/>
      <c r="N200" s="21"/>
      <c r="O200" s="20" t="s">
        <v>3</v>
      </c>
      <c r="P200" s="20" t="s">
        <v>983</v>
      </c>
      <c r="Q200" s="27" t="s">
        <v>10</v>
      </c>
      <c r="R200" s="20" t="s">
        <v>984</v>
      </c>
      <c r="S200" s="20" t="s">
        <v>6</v>
      </c>
      <c r="T200" s="20" t="s">
        <v>985</v>
      </c>
      <c r="U200" s="20"/>
      <c r="V200" s="392" t="s">
        <v>1337</v>
      </c>
      <c r="W200" s="392"/>
      <c r="X200" s="28">
        <v>30890</v>
      </c>
      <c r="Y200" s="394" t="s">
        <v>23</v>
      </c>
      <c r="Z200" s="394"/>
      <c r="AA200" s="392" t="s">
        <v>982</v>
      </c>
      <c r="AB200" s="392"/>
      <c r="AC200" s="392"/>
    </row>
    <row r="201" spans="2:29" ht="24" customHeight="1">
      <c r="B201" s="1"/>
      <c r="C201" s="20"/>
      <c r="D201" s="20"/>
      <c r="E201" s="20"/>
      <c r="F201" s="20"/>
      <c r="G201" s="20"/>
      <c r="H201" s="21"/>
      <c r="I201" s="21"/>
      <c r="J201" s="21"/>
      <c r="K201" s="21"/>
      <c r="L201" s="21"/>
      <c r="M201" s="21"/>
      <c r="N201" s="21"/>
      <c r="O201" s="20"/>
      <c r="P201" s="20"/>
      <c r="Q201" s="27"/>
      <c r="R201" s="20"/>
      <c r="S201" s="20"/>
      <c r="T201" s="20"/>
      <c r="U201" s="20"/>
      <c r="V201" s="394" t="s">
        <v>1273</v>
      </c>
      <c r="W201" s="394"/>
      <c r="X201" s="37">
        <f>SUM(X200)</f>
        <v>30890</v>
      </c>
      <c r="Y201" s="22"/>
      <c r="Z201" s="22"/>
      <c r="AA201" s="2"/>
      <c r="AB201" s="2"/>
      <c r="AC201" s="2"/>
    </row>
    <row r="202" spans="1:29" ht="24" customHeight="1">
      <c r="A202" s="31"/>
      <c r="B202" s="1"/>
      <c r="C202" s="2"/>
      <c r="D202" s="2"/>
      <c r="E202" s="2"/>
      <c r="F202" s="2"/>
      <c r="G202" s="2"/>
      <c r="H202" s="31"/>
      <c r="I202" s="31"/>
      <c r="J202" s="31"/>
      <c r="K202" s="31"/>
      <c r="L202" s="31"/>
      <c r="M202" s="31"/>
      <c r="N202" s="31"/>
      <c r="O202" s="2"/>
      <c r="P202" s="2"/>
      <c r="Q202" s="32"/>
      <c r="R202" s="2"/>
      <c r="S202" s="2"/>
      <c r="T202" s="2"/>
      <c r="U202" s="2"/>
      <c r="V202" s="22"/>
      <c r="W202" s="22"/>
      <c r="X202" s="50"/>
      <c r="Y202" s="22"/>
      <c r="Z202" s="22"/>
      <c r="AA202" s="2"/>
      <c r="AB202" s="2"/>
      <c r="AC202" s="2"/>
    </row>
    <row r="203" spans="1:29" ht="24" customHeight="1">
      <c r="A203" s="31"/>
      <c r="B203" s="1"/>
      <c r="C203" s="2"/>
      <c r="D203" s="2"/>
      <c r="E203" s="2"/>
      <c r="F203" s="2"/>
      <c r="G203" s="2"/>
      <c r="H203" s="31"/>
      <c r="I203" s="31"/>
      <c r="J203" s="31"/>
      <c r="K203" s="31"/>
      <c r="L203" s="31"/>
      <c r="M203" s="31"/>
      <c r="N203" s="31"/>
      <c r="O203" s="2"/>
      <c r="P203" s="2"/>
      <c r="Q203" s="32"/>
      <c r="R203" s="2"/>
      <c r="S203" s="2"/>
      <c r="T203" s="2"/>
      <c r="U203" s="2"/>
      <c r="V203" s="22"/>
      <c r="W203" s="22"/>
      <c r="X203" s="50"/>
      <c r="Y203" s="22"/>
      <c r="Z203" s="22"/>
      <c r="AA203" s="2"/>
      <c r="AB203" s="2"/>
      <c r="AC203" s="2"/>
    </row>
    <row r="204" spans="2:29" ht="19.5" customHeight="1">
      <c r="B204" s="1"/>
      <c r="C204" s="403" t="s">
        <v>986</v>
      </c>
      <c r="D204" s="40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403"/>
      <c r="S204" s="403"/>
      <c r="T204" s="403"/>
      <c r="U204" s="403"/>
      <c r="V204" s="403"/>
      <c r="W204" s="403"/>
      <c r="X204" s="37" t="s">
        <v>1271</v>
      </c>
      <c r="Y204" s="421" t="s">
        <v>1262</v>
      </c>
      <c r="Z204" s="421"/>
      <c r="AA204" s="419" t="s">
        <v>1263</v>
      </c>
      <c r="AB204" s="405"/>
      <c r="AC204" s="405"/>
    </row>
    <row r="205" spans="2:29" ht="36" customHeight="1">
      <c r="B205" s="1"/>
      <c r="C205" s="392" t="s">
        <v>987</v>
      </c>
      <c r="D205" s="392"/>
      <c r="E205" s="392"/>
      <c r="F205" s="392"/>
      <c r="G205" s="20" t="s">
        <v>1</v>
      </c>
      <c r="H205" s="21"/>
      <c r="I205" s="21"/>
      <c r="J205" s="21"/>
      <c r="K205" s="21"/>
      <c r="L205" s="21"/>
      <c r="M205" s="21"/>
      <c r="N205" s="21"/>
      <c r="O205" s="20" t="s">
        <v>3</v>
      </c>
      <c r="P205" s="20" t="s">
        <v>989</v>
      </c>
      <c r="Q205" s="27" t="s">
        <v>4</v>
      </c>
      <c r="R205" s="20" t="s">
        <v>990</v>
      </c>
      <c r="S205" s="20" t="s">
        <v>6</v>
      </c>
      <c r="T205" s="20" t="s">
        <v>991</v>
      </c>
      <c r="U205" s="20"/>
      <c r="V205" s="392" t="s">
        <v>1338</v>
      </c>
      <c r="W205" s="392"/>
      <c r="X205" s="28">
        <v>998.5</v>
      </c>
      <c r="Y205" s="394" t="s">
        <v>2</v>
      </c>
      <c r="Z205" s="394"/>
      <c r="AA205" s="425" t="s">
        <v>988</v>
      </c>
      <c r="AB205" s="407"/>
      <c r="AC205" s="407"/>
    </row>
    <row r="206" spans="2:29" ht="36" customHeight="1">
      <c r="B206" s="1"/>
      <c r="C206" s="407" t="s">
        <v>987</v>
      </c>
      <c r="D206" s="407"/>
      <c r="E206" s="407"/>
      <c r="F206" s="407"/>
      <c r="G206" s="8" t="s">
        <v>1</v>
      </c>
      <c r="O206" s="8" t="s">
        <v>3</v>
      </c>
      <c r="P206" s="8" t="s">
        <v>992</v>
      </c>
      <c r="Q206" s="9" t="s">
        <v>10</v>
      </c>
      <c r="R206" s="8" t="s">
        <v>993</v>
      </c>
      <c r="S206" s="8" t="s">
        <v>6</v>
      </c>
      <c r="T206" s="8" t="s">
        <v>994</v>
      </c>
      <c r="U206" s="8"/>
      <c r="V206" s="407" t="s">
        <v>1339</v>
      </c>
      <c r="W206" s="407"/>
      <c r="X206" s="10">
        <v>84</v>
      </c>
      <c r="Y206" s="417" t="s">
        <v>153</v>
      </c>
      <c r="Z206" s="417"/>
      <c r="AA206" s="406" t="s">
        <v>988</v>
      </c>
      <c r="AB206" s="406"/>
      <c r="AC206" s="406"/>
    </row>
    <row r="207" spans="2:29" ht="46.5" customHeight="1">
      <c r="B207" s="1"/>
      <c r="C207" s="406" t="s">
        <v>987</v>
      </c>
      <c r="D207" s="406"/>
      <c r="E207" s="406"/>
      <c r="F207" s="406"/>
      <c r="G207" s="3" t="s">
        <v>1</v>
      </c>
      <c r="O207" s="3" t="s">
        <v>3</v>
      </c>
      <c r="P207" s="3" t="s">
        <v>996</v>
      </c>
      <c r="Q207" s="5" t="s">
        <v>10</v>
      </c>
      <c r="R207" s="3" t="s">
        <v>997</v>
      </c>
      <c r="S207" s="3" t="s">
        <v>6</v>
      </c>
      <c r="T207" s="3" t="s">
        <v>998</v>
      </c>
      <c r="U207" s="3"/>
      <c r="V207" s="406" t="s">
        <v>1340</v>
      </c>
      <c r="W207" s="406"/>
      <c r="X207" s="6">
        <v>994</v>
      </c>
      <c r="Y207" s="415" t="s">
        <v>23</v>
      </c>
      <c r="Z207" s="415"/>
      <c r="AA207" s="406" t="s">
        <v>995</v>
      </c>
      <c r="AB207" s="406"/>
      <c r="AC207" s="406"/>
    </row>
    <row r="208" spans="2:29" ht="36" customHeight="1">
      <c r="B208" s="1"/>
      <c r="C208" s="406" t="s">
        <v>987</v>
      </c>
      <c r="D208" s="406"/>
      <c r="E208" s="406"/>
      <c r="F208" s="406"/>
      <c r="G208" s="3" t="s">
        <v>1</v>
      </c>
      <c r="O208" s="3" t="s">
        <v>3</v>
      </c>
      <c r="P208" s="3" t="s">
        <v>992</v>
      </c>
      <c r="Q208" s="5" t="s">
        <v>10</v>
      </c>
      <c r="R208" s="3" t="s">
        <v>999</v>
      </c>
      <c r="S208" s="3" t="s">
        <v>6</v>
      </c>
      <c r="T208" s="3" t="s">
        <v>1000</v>
      </c>
      <c r="U208" s="3"/>
      <c r="V208" s="406" t="s">
        <v>1339</v>
      </c>
      <c r="W208" s="406"/>
      <c r="X208" s="6">
        <v>184</v>
      </c>
      <c r="Y208" s="415" t="s">
        <v>23</v>
      </c>
      <c r="Z208" s="415"/>
      <c r="AA208" s="406" t="s">
        <v>988</v>
      </c>
      <c r="AB208" s="406"/>
      <c r="AC208" s="406"/>
    </row>
    <row r="209" spans="2:29" ht="24" customHeight="1">
      <c r="B209" s="1"/>
      <c r="C209" s="406" t="s">
        <v>987</v>
      </c>
      <c r="D209" s="406"/>
      <c r="E209" s="406"/>
      <c r="F209" s="406"/>
      <c r="G209" s="3" t="s">
        <v>1</v>
      </c>
      <c r="O209" s="3" t="s">
        <v>3</v>
      </c>
      <c r="P209" s="3" t="s">
        <v>1002</v>
      </c>
      <c r="Q209" s="5" t="s">
        <v>10</v>
      </c>
      <c r="R209" s="3" t="s">
        <v>1003</v>
      </c>
      <c r="S209" s="3" t="s">
        <v>6</v>
      </c>
      <c r="T209" s="3" t="s">
        <v>1004</v>
      </c>
      <c r="U209" s="3"/>
      <c r="V209" s="406" t="s">
        <v>1341</v>
      </c>
      <c r="W209" s="406"/>
      <c r="X209" s="6">
        <v>960.52</v>
      </c>
      <c r="Y209" s="415" t="s">
        <v>216</v>
      </c>
      <c r="Z209" s="415"/>
      <c r="AA209" s="406" t="s">
        <v>1001</v>
      </c>
      <c r="AB209" s="406"/>
      <c r="AC209" s="406"/>
    </row>
    <row r="210" spans="2:29" ht="24" customHeight="1">
      <c r="B210" s="1"/>
      <c r="C210" s="406" t="s">
        <v>987</v>
      </c>
      <c r="D210" s="406"/>
      <c r="E210" s="406"/>
      <c r="F210" s="406"/>
      <c r="G210" s="3" t="s">
        <v>1</v>
      </c>
      <c r="O210" s="3" t="s">
        <v>3</v>
      </c>
      <c r="P210" s="3" t="s">
        <v>1006</v>
      </c>
      <c r="Q210" s="5" t="s">
        <v>10</v>
      </c>
      <c r="R210" s="3" t="s">
        <v>1007</v>
      </c>
      <c r="S210" s="3" t="s">
        <v>6</v>
      </c>
      <c r="T210" s="3" t="s">
        <v>1008</v>
      </c>
      <c r="U210" s="3"/>
      <c r="V210" s="406" t="s">
        <v>1342</v>
      </c>
      <c r="W210" s="406"/>
      <c r="X210" s="6">
        <v>792</v>
      </c>
      <c r="Y210" s="415" t="s">
        <v>542</v>
      </c>
      <c r="Z210" s="415"/>
      <c r="AA210" s="406" t="s">
        <v>1005</v>
      </c>
      <c r="AB210" s="406"/>
      <c r="AC210" s="406"/>
    </row>
    <row r="211" spans="2:29" ht="46.5" customHeight="1">
      <c r="B211" s="1"/>
      <c r="C211" s="406" t="s">
        <v>987</v>
      </c>
      <c r="D211" s="406"/>
      <c r="E211" s="406"/>
      <c r="F211" s="406"/>
      <c r="G211" s="3" t="s">
        <v>1</v>
      </c>
      <c r="O211" s="3" t="s">
        <v>3</v>
      </c>
      <c r="P211" s="3" t="s">
        <v>1010</v>
      </c>
      <c r="Q211" s="5" t="s">
        <v>10</v>
      </c>
      <c r="R211" s="3" t="s">
        <v>1011</v>
      </c>
      <c r="S211" s="3" t="s">
        <v>6</v>
      </c>
      <c r="T211" s="3" t="s">
        <v>1012</v>
      </c>
      <c r="U211" s="3"/>
      <c r="V211" s="406" t="s">
        <v>1343</v>
      </c>
      <c r="W211" s="406"/>
      <c r="X211" s="6">
        <v>2733</v>
      </c>
      <c r="Y211" s="415" t="s">
        <v>250</v>
      </c>
      <c r="Z211" s="415"/>
      <c r="AA211" s="406" t="s">
        <v>1009</v>
      </c>
      <c r="AB211" s="406"/>
      <c r="AC211" s="406"/>
    </row>
    <row r="212" spans="2:29" ht="24" customHeight="1">
      <c r="B212" s="1"/>
      <c r="C212" s="406" t="s">
        <v>987</v>
      </c>
      <c r="D212" s="406"/>
      <c r="E212" s="406"/>
      <c r="F212" s="406"/>
      <c r="G212" s="3" t="s">
        <v>1</v>
      </c>
      <c r="O212" s="3" t="s">
        <v>3</v>
      </c>
      <c r="P212" s="3" t="s">
        <v>1014</v>
      </c>
      <c r="Q212" s="5" t="s">
        <v>10</v>
      </c>
      <c r="R212" s="3" t="s">
        <v>1015</v>
      </c>
      <c r="S212" s="3" t="s">
        <v>6</v>
      </c>
      <c r="T212" s="3" t="s">
        <v>1016</v>
      </c>
      <c r="U212" s="3"/>
      <c r="V212" s="406" t="s">
        <v>1344</v>
      </c>
      <c r="W212" s="406"/>
      <c r="X212" s="6">
        <v>750.4</v>
      </c>
      <c r="Y212" s="415" t="s">
        <v>250</v>
      </c>
      <c r="Z212" s="415"/>
      <c r="AA212" s="406" t="s">
        <v>1013</v>
      </c>
      <c r="AB212" s="406"/>
      <c r="AC212" s="406"/>
    </row>
    <row r="213" spans="2:29" ht="36" customHeight="1">
      <c r="B213" s="1"/>
      <c r="C213" s="406" t="s">
        <v>987</v>
      </c>
      <c r="D213" s="406"/>
      <c r="E213" s="406"/>
      <c r="F213" s="406"/>
      <c r="G213" s="3" t="s">
        <v>1</v>
      </c>
      <c r="O213" s="3" t="s">
        <v>3</v>
      </c>
      <c r="P213" s="3" t="s">
        <v>992</v>
      </c>
      <c r="Q213" s="5" t="s">
        <v>10</v>
      </c>
      <c r="R213" s="3" t="s">
        <v>1017</v>
      </c>
      <c r="S213" s="3" t="s">
        <v>6</v>
      </c>
      <c r="T213" s="3" t="s">
        <v>1018</v>
      </c>
      <c r="U213" s="3"/>
      <c r="V213" s="406" t="s">
        <v>1339</v>
      </c>
      <c r="W213" s="406"/>
      <c r="X213" s="6">
        <v>30</v>
      </c>
      <c r="Y213" s="415" t="s">
        <v>250</v>
      </c>
      <c r="Z213" s="415"/>
      <c r="AA213" s="406" t="s">
        <v>988</v>
      </c>
      <c r="AB213" s="406"/>
      <c r="AC213" s="406"/>
    </row>
    <row r="214" spans="2:29" ht="36" customHeight="1">
      <c r="B214" s="1"/>
      <c r="C214" s="406" t="s">
        <v>987</v>
      </c>
      <c r="D214" s="406"/>
      <c r="E214" s="406"/>
      <c r="F214" s="406"/>
      <c r="G214" s="3" t="s">
        <v>1</v>
      </c>
      <c r="O214" s="3" t="s">
        <v>3</v>
      </c>
      <c r="P214" s="3" t="s">
        <v>1020</v>
      </c>
      <c r="Q214" s="5" t="s">
        <v>14</v>
      </c>
      <c r="R214" s="3" t="s">
        <v>1021</v>
      </c>
      <c r="S214" s="3" t="s">
        <v>6</v>
      </c>
      <c r="T214" s="3" t="s">
        <v>1022</v>
      </c>
      <c r="U214" s="3"/>
      <c r="V214" s="406" t="s">
        <v>1345</v>
      </c>
      <c r="W214" s="406"/>
      <c r="X214" s="6">
        <v>245.76</v>
      </c>
      <c r="Y214" s="415" t="s">
        <v>459</v>
      </c>
      <c r="Z214" s="415"/>
      <c r="AA214" s="406" t="s">
        <v>1019</v>
      </c>
      <c r="AB214" s="406"/>
      <c r="AC214" s="406"/>
    </row>
    <row r="215" spans="2:29" ht="36" customHeight="1">
      <c r="B215" s="1"/>
      <c r="C215" s="406" t="s">
        <v>987</v>
      </c>
      <c r="D215" s="406"/>
      <c r="E215" s="406"/>
      <c r="F215" s="406"/>
      <c r="G215" s="3" t="s">
        <v>1</v>
      </c>
      <c r="O215" s="3" t="s">
        <v>3</v>
      </c>
      <c r="P215" s="3" t="s">
        <v>1020</v>
      </c>
      <c r="Q215" s="5" t="s">
        <v>14</v>
      </c>
      <c r="R215" s="3" t="s">
        <v>1023</v>
      </c>
      <c r="S215" s="3" t="s">
        <v>6</v>
      </c>
      <c r="T215" s="3" t="s">
        <v>1024</v>
      </c>
      <c r="U215" s="3"/>
      <c r="V215" s="406" t="s">
        <v>1345</v>
      </c>
      <c r="W215" s="406"/>
      <c r="X215" s="6">
        <v>127.52</v>
      </c>
      <c r="Y215" s="415" t="s">
        <v>459</v>
      </c>
      <c r="Z215" s="415"/>
      <c r="AA215" s="406" t="s">
        <v>1019</v>
      </c>
      <c r="AB215" s="406"/>
      <c r="AC215" s="406"/>
    </row>
    <row r="216" spans="2:29" ht="36" customHeight="1">
      <c r="B216" s="1"/>
      <c r="C216" s="406" t="s">
        <v>987</v>
      </c>
      <c r="D216" s="406"/>
      <c r="E216" s="406"/>
      <c r="F216" s="406"/>
      <c r="G216" s="3" t="s">
        <v>1</v>
      </c>
      <c r="O216" s="3" t="s">
        <v>3</v>
      </c>
      <c r="P216" s="3" t="s">
        <v>1020</v>
      </c>
      <c r="Q216" s="5" t="s">
        <v>14</v>
      </c>
      <c r="R216" s="3" t="s">
        <v>1025</v>
      </c>
      <c r="S216" s="3" t="s">
        <v>6</v>
      </c>
      <c r="T216" s="3" t="s">
        <v>1026</v>
      </c>
      <c r="U216" s="3"/>
      <c r="V216" s="406" t="s">
        <v>1345</v>
      </c>
      <c r="W216" s="406"/>
      <c r="X216" s="6">
        <v>127.52</v>
      </c>
      <c r="Y216" s="415" t="s">
        <v>459</v>
      </c>
      <c r="Z216" s="415"/>
      <c r="AA216" s="406" t="s">
        <v>1019</v>
      </c>
      <c r="AB216" s="406"/>
      <c r="AC216" s="406"/>
    </row>
    <row r="217" spans="2:29" ht="36" customHeight="1">
      <c r="B217" s="1"/>
      <c r="C217" s="406" t="s">
        <v>987</v>
      </c>
      <c r="D217" s="406"/>
      <c r="E217" s="406"/>
      <c r="F217" s="406"/>
      <c r="G217" s="3" t="s">
        <v>1</v>
      </c>
      <c r="O217" s="3" t="s">
        <v>3</v>
      </c>
      <c r="P217" s="3" t="s">
        <v>1020</v>
      </c>
      <c r="Q217" s="5" t="s">
        <v>14</v>
      </c>
      <c r="R217" s="3" t="s">
        <v>1027</v>
      </c>
      <c r="S217" s="3" t="s">
        <v>6</v>
      </c>
      <c r="T217" s="3" t="s">
        <v>1028</v>
      </c>
      <c r="U217" s="3"/>
      <c r="V217" s="406" t="s">
        <v>1345</v>
      </c>
      <c r="W217" s="406"/>
      <c r="X217" s="6">
        <v>284.16</v>
      </c>
      <c r="Y217" s="415" t="s">
        <v>459</v>
      </c>
      <c r="Z217" s="415"/>
      <c r="AA217" s="406" t="s">
        <v>1019</v>
      </c>
      <c r="AB217" s="406"/>
      <c r="AC217" s="406"/>
    </row>
    <row r="218" spans="2:29" ht="36" customHeight="1">
      <c r="B218" s="1"/>
      <c r="C218" s="406" t="s">
        <v>987</v>
      </c>
      <c r="D218" s="406"/>
      <c r="E218" s="406"/>
      <c r="F218" s="406"/>
      <c r="G218" s="3" t="s">
        <v>1</v>
      </c>
      <c r="O218" s="3" t="s">
        <v>3</v>
      </c>
      <c r="P218" s="3" t="s">
        <v>1020</v>
      </c>
      <c r="Q218" s="5" t="s">
        <v>14</v>
      </c>
      <c r="R218" s="3" t="s">
        <v>1029</v>
      </c>
      <c r="S218" s="3" t="s">
        <v>6</v>
      </c>
      <c r="T218" s="3" t="s">
        <v>1030</v>
      </c>
      <c r="U218" s="3"/>
      <c r="V218" s="406" t="s">
        <v>1345</v>
      </c>
      <c r="W218" s="406"/>
      <c r="X218" s="6">
        <v>151.04</v>
      </c>
      <c r="Y218" s="415" t="s">
        <v>459</v>
      </c>
      <c r="Z218" s="415"/>
      <c r="AA218" s="406" t="s">
        <v>1019</v>
      </c>
      <c r="AB218" s="406"/>
      <c r="AC218" s="406"/>
    </row>
    <row r="219" spans="2:29" ht="36" customHeight="1">
      <c r="B219" s="1"/>
      <c r="C219" s="406" t="s">
        <v>987</v>
      </c>
      <c r="D219" s="406"/>
      <c r="E219" s="406"/>
      <c r="F219" s="406"/>
      <c r="G219" s="3" t="s">
        <v>1</v>
      </c>
      <c r="O219" s="3" t="s">
        <v>3</v>
      </c>
      <c r="P219" s="3" t="s">
        <v>1020</v>
      </c>
      <c r="Q219" s="5" t="s">
        <v>14</v>
      </c>
      <c r="R219" s="3" t="s">
        <v>1031</v>
      </c>
      <c r="S219" s="3" t="s">
        <v>6</v>
      </c>
      <c r="T219" s="3" t="s">
        <v>1032</v>
      </c>
      <c r="U219" s="3"/>
      <c r="V219" s="406" t="s">
        <v>1345</v>
      </c>
      <c r="W219" s="406"/>
      <c r="X219" s="6">
        <v>284.16</v>
      </c>
      <c r="Y219" s="415" t="s">
        <v>459</v>
      </c>
      <c r="Z219" s="415"/>
      <c r="AA219" s="406" t="s">
        <v>1019</v>
      </c>
      <c r="AB219" s="406"/>
      <c r="AC219" s="406"/>
    </row>
    <row r="220" spans="2:29" ht="24" customHeight="1">
      <c r="B220" s="1"/>
      <c r="C220" s="406" t="s">
        <v>987</v>
      </c>
      <c r="D220" s="406"/>
      <c r="E220" s="406"/>
      <c r="F220" s="406"/>
      <c r="G220" s="3" t="s">
        <v>1</v>
      </c>
      <c r="O220" s="3" t="s">
        <v>3</v>
      </c>
      <c r="P220" s="3" t="s">
        <v>1034</v>
      </c>
      <c r="Q220" s="5" t="s">
        <v>14</v>
      </c>
      <c r="R220" s="3" t="s">
        <v>1035</v>
      </c>
      <c r="S220" s="3" t="s">
        <v>6</v>
      </c>
      <c r="T220" s="3" t="s">
        <v>1036</v>
      </c>
      <c r="U220" s="3"/>
      <c r="V220" s="406" t="s">
        <v>1346</v>
      </c>
      <c r="W220" s="406"/>
      <c r="X220" s="6">
        <v>10.5</v>
      </c>
      <c r="Y220" s="415" t="s">
        <v>464</v>
      </c>
      <c r="Z220" s="415"/>
      <c r="AA220" s="406" t="s">
        <v>1033</v>
      </c>
      <c r="AB220" s="406"/>
      <c r="AC220" s="406"/>
    </row>
    <row r="221" spans="2:29" ht="24" customHeight="1">
      <c r="B221" s="1"/>
      <c r="C221" s="406" t="s">
        <v>987</v>
      </c>
      <c r="D221" s="406"/>
      <c r="E221" s="406"/>
      <c r="F221" s="406"/>
      <c r="G221" s="3" t="s">
        <v>1</v>
      </c>
      <c r="O221" s="3" t="s">
        <v>3</v>
      </c>
      <c r="P221" s="3" t="s">
        <v>1037</v>
      </c>
      <c r="Q221" s="5" t="s">
        <v>14</v>
      </c>
      <c r="R221" s="3" t="s">
        <v>1038</v>
      </c>
      <c r="S221" s="3" t="s">
        <v>6</v>
      </c>
      <c r="T221" s="3" t="s">
        <v>1039</v>
      </c>
      <c r="U221" s="3"/>
      <c r="V221" s="406" t="s">
        <v>1346</v>
      </c>
      <c r="W221" s="406"/>
      <c r="X221" s="6">
        <v>10.5</v>
      </c>
      <c r="Y221" s="415" t="s">
        <v>464</v>
      </c>
      <c r="Z221" s="415"/>
      <c r="AA221" s="406" t="s">
        <v>1033</v>
      </c>
      <c r="AB221" s="406"/>
      <c r="AC221" s="406"/>
    </row>
    <row r="222" spans="2:29" ht="24" customHeight="1">
      <c r="B222" s="1"/>
      <c r="C222" s="406" t="s">
        <v>987</v>
      </c>
      <c r="D222" s="406"/>
      <c r="E222" s="406"/>
      <c r="F222" s="406"/>
      <c r="G222" s="3" t="s">
        <v>1</v>
      </c>
      <c r="O222" s="3" t="s">
        <v>3</v>
      </c>
      <c r="P222" s="3" t="s">
        <v>1040</v>
      </c>
      <c r="Q222" s="5" t="s">
        <v>14</v>
      </c>
      <c r="R222" s="3" t="s">
        <v>1041</v>
      </c>
      <c r="S222" s="3" t="s">
        <v>6</v>
      </c>
      <c r="T222" s="3" t="s">
        <v>1042</v>
      </c>
      <c r="U222" s="3"/>
      <c r="V222" s="406" t="s">
        <v>1346</v>
      </c>
      <c r="W222" s="406"/>
      <c r="X222" s="6">
        <v>8.05</v>
      </c>
      <c r="Y222" s="415" t="s">
        <v>464</v>
      </c>
      <c r="Z222" s="415"/>
      <c r="AA222" s="406" t="s">
        <v>1033</v>
      </c>
      <c r="AB222" s="406"/>
      <c r="AC222" s="406"/>
    </row>
    <row r="223" spans="2:29" ht="24" customHeight="1">
      <c r="B223" s="1"/>
      <c r="C223" s="406" t="s">
        <v>987</v>
      </c>
      <c r="D223" s="406"/>
      <c r="E223" s="406"/>
      <c r="F223" s="406"/>
      <c r="G223" s="3" t="s">
        <v>1</v>
      </c>
      <c r="O223" s="3" t="s">
        <v>3</v>
      </c>
      <c r="P223" s="3" t="s">
        <v>1043</v>
      </c>
      <c r="Q223" s="5" t="s">
        <v>14</v>
      </c>
      <c r="R223" s="3" t="s">
        <v>1044</v>
      </c>
      <c r="S223" s="3" t="s">
        <v>6</v>
      </c>
      <c r="T223" s="3" t="s">
        <v>1045</v>
      </c>
      <c r="U223" s="3"/>
      <c r="V223" s="406" t="s">
        <v>1346</v>
      </c>
      <c r="W223" s="406"/>
      <c r="X223" s="6">
        <v>48.26</v>
      </c>
      <c r="Y223" s="415" t="s">
        <v>464</v>
      </c>
      <c r="Z223" s="415"/>
      <c r="AA223" s="406" t="s">
        <v>1033</v>
      </c>
      <c r="AB223" s="406"/>
      <c r="AC223" s="406"/>
    </row>
    <row r="224" spans="2:29" ht="24" customHeight="1">
      <c r="B224" s="1"/>
      <c r="C224" s="406" t="s">
        <v>987</v>
      </c>
      <c r="D224" s="406"/>
      <c r="E224" s="406"/>
      <c r="F224" s="406"/>
      <c r="G224" s="3" t="s">
        <v>1</v>
      </c>
      <c r="O224" s="3" t="s">
        <v>3</v>
      </c>
      <c r="P224" s="3" t="s">
        <v>1046</v>
      </c>
      <c r="Q224" s="5" t="s">
        <v>14</v>
      </c>
      <c r="R224" s="3" t="s">
        <v>1047</v>
      </c>
      <c r="S224" s="3" t="s">
        <v>6</v>
      </c>
      <c r="T224" s="3" t="s">
        <v>1048</v>
      </c>
      <c r="U224" s="3"/>
      <c r="V224" s="406" t="s">
        <v>1346</v>
      </c>
      <c r="W224" s="406"/>
      <c r="X224" s="6">
        <v>25.35</v>
      </c>
      <c r="Y224" s="415" t="s">
        <v>330</v>
      </c>
      <c r="Z224" s="415"/>
      <c r="AA224" s="406" t="s">
        <v>1033</v>
      </c>
      <c r="AB224" s="406"/>
      <c r="AC224" s="406"/>
    </row>
    <row r="225" spans="2:29" ht="24" customHeight="1">
      <c r="B225" s="1"/>
      <c r="C225" s="406" t="s">
        <v>987</v>
      </c>
      <c r="D225" s="406"/>
      <c r="E225" s="406"/>
      <c r="F225" s="406"/>
      <c r="G225" s="3" t="s">
        <v>1</v>
      </c>
      <c r="O225" s="3" t="s">
        <v>3</v>
      </c>
      <c r="P225" s="3" t="s">
        <v>1049</v>
      </c>
      <c r="Q225" s="5" t="s">
        <v>14</v>
      </c>
      <c r="R225" s="3" t="s">
        <v>1050</v>
      </c>
      <c r="S225" s="3" t="s">
        <v>6</v>
      </c>
      <c r="T225" s="3" t="s">
        <v>1051</v>
      </c>
      <c r="U225" s="3"/>
      <c r="V225" s="406" t="s">
        <v>1346</v>
      </c>
      <c r="W225" s="406"/>
      <c r="X225" s="6">
        <v>14.5</v>
      </c>
      <c r="Y225" s="415" t="s">
        <v>330</v>
      </c>
      <c r="Z225" s="415"/>
      <c r="AA225" s="406" t="s">
        <v>1033</v>
      </c>
      <c r="AB225" s="406"/>
      <c r="AC225" s="406"/>
    </row>
    <row r="226" spans="2:29" ht="24" customHeight="1">
      <c r="B226" s="1"/>
      <c r="C226" s="406" t="s">
        <v>987</v>
      </c>
      <c r="D226" s="406"/>
      <c r="E226" s="406"/>
      <c r="F226" s="406"/>
      <c r="G226" s="3" t="s">
        <v>1</v>
      </c>
      <c r="O226" s="3" t="s">
        <v>3</v>
      </c>
      <c r="P226" s="3" t="s">
        <v>1052</v>
      </c>
      <c r="Q226" s="5" t="s">
        <v>14</v>
      </c>
      <c r="R226" s="3" t="s">
        <v>1053</v>
      </c>
      <c r="S226" s="3" t="s">
        <v>6</v>
      </c>
      <c r="T226" s="3" t="s">
        <v>1054</v>
      </c>
      <c r="U226" s="3"/>
      <c r="V226" s="406" t="s">
        <v>1346</v>
      </c>
      <c r="W226" s="406"/>
      <c r="X226" s="6">
        <v>12.25</v>
      </c>
      <c r="Y226" s="415" t="s">
        <v>330</v>
      </c>
      <c r="Z226" s="415"/>
      <c r="AA226" s="406" t="s">
        <v>1033</v>
      </c>
      <c r="AB226" s="406"/>
      <c r="AC226" s="406"/>
    </row>
    <row r="227" spans="2:29" ht="24" customHeight="1">
      <c r="B227" s="1"/>
      <c r="C227" s="406" t="s">
        <v>987</v>
      </c>
      <c r="D227" s="406"/>
      <c r="E227" s="406"/>
      <c r="F227" s="406"/>
      <c r="G227" s="3" t="s">
        <v>1</v>
      </c>
      <c r="O227" s="3" t="s">
        <v>3</v>
      </c>
      <c r="P227" s="3" t="s">
        <v>543</v>
      </c>
      <c r="Q227" s="5" t="s">
        <v>14</v>
      </c>
      <c r="R227" s="3" t="s">
        <v>1055</v>
      </c>
      <c r="S227" s="3" t="s">
        <v>6</v>
      </c>
      <c r="T227" s="3" t="s">
        <v>1056</v>
      </c>
      <c r="U227" s="3"/>
      <c r="V227" s="406" t="s">
        <v>1346</v>
      </c>
      <c r="W227" s="406"/>
      <c r="X227" s="6">
        <v>11.2</v>
      </c>
      <c r="Y227" s="415" t="s">
        <v>330</v>
      </c>
      <c r="Z227" s="415"/>
      <c r="AA227" s="406" t="s">
        <v>1033</v>
      </c>
      <c r="AB227" s="406"/>
      <c r="AC227" s="406"/>
    </row>
    <row r="228" spans="2:29" ht="24" customHeight="1">
      <c r="B228" s="1"/>
      <c r="C228" s="406" t="s">
        <v>987</v>
      </c>
      <c r="D228" s="406"/>
      <c r="E228" s="406"/>
      <c r="F228" s="406"/>
      <c r="G228" s="3" t="s">
        <v>1</v>
      </c>
      <c r="O228" s="3" t="s">
        <v>3</v>
      </c>
      <c r="P228" s="3" t="s">
        <v>1057</v>
      </c>
      <c r="Q228" s="5" t="s">
        <v>14</v>
      </c>
      <c r="R228" s="3" t="s">
        <v>1058</v>
      </c>
      <c r="S228" s="3" t="s">
        <v>6</v>
      </c>
      <c r="T228" s="3" t="s">
        <v>1059</v>
      </c>
      <c r="U228" s="3"/>
      <c r="V228" s="406" t="s">
        <v>1346</v>
      </c>
      <c r="W228" s="406"/>
      <c r="X228" s="6">
        <v>9.8</v>
      </c>
      <c r="Y228" s="415" t="s">
        <v>330</v>
      </c>
      <c r="Z228" s="415"/>
      <c r="AA228" s="406" t="s">
        <v>1033</v>
      </c>
      <c r="AB228" s="406"/>
      <c r="AC228" s="406"/>
    </row>
    <row r="229" spans="2:29" ht="24" customHeight="1">
      <c r="B229" s="1"/>
      <c r="C229" s="406" t="s">
        <v>987</v>
      </c>
      <c r="D229" s="406"/>
      <c r="E229" s="406"/>
      <c r="F229" s="406"/>
      <c r="G229" s="3" t="s">
        <v>1</v>
      </c>
      <c r="O229" s="3" t="s">
        <v>3</v>
      </c>
      <c r="P229" s="3" t="s">
        <v>1060</v>
      </c>
      <c r="Q229" s="5" t="s">
        <v>14</v>
      </c>
      <c r="R229" s="3" t="s">
        <v>1061</v>
      </c>
      <c r="S229" s="3" t="s">
        <v>6</v>
      </c>
      <c r="T229" s="3" t="s">
        <v>1062</v>
      </c>
      <c r="U229" s="3"/>
      <c r="V229" s="406" t="s">
        <v>1346</v>
      </c>
      <c r="W229" s="406"/>
      <c r="X229" s="6">
        <v>8.8</v>
      </c>
      <c r="Y229" s="415" t="s">
        <v>330</v>
      </c>
      <c r="Z229" s="415"/>
      <c r="AA229" s="406" t="s">
        <v>1033</v>
      </c>
      <c r="AB229" s="406"/>
      <c r="AC229" s="406"/>
    </row>
    <row r="230" spans="2:29" ht="24" customHeight="1">
      <c r="B230" s="1"/>
      <c r="C230" s="406" t="s">
        <v>987</v>
      </c>
      <c r="D230" s="406"/>
      <c r="E230" s="406"/>
      <c r="F230" s="406"/>
      <c r="G230" s="3" t="s">
        <v>1</v>
      </c>
      <c r="O230" s="3" t="s">
        <v>3</v>
      </c>
      <c r="P230" s="3" t="s">
        <v>1063</v>
      </c>
      <c r="Q230" s="5" t="s">
        <v>14</v>
      </c>
      <c r="R230" s="3" t="s">
        <v>1064</v>
      </c>
      <c r="S230" s="3" t="s">
        <v>6</v>
      </c>
      <c r="T230" s="3" t="s">
        <v>1065</v>
      </c>
      <c r="U230" s="3"/>
      <c r="V230" s="406" t="s">
        <v>1347</v>
      </c>
      <c r="W230" s="406"/>
      <c r="X230" s="6">
        <v>678.4</v>
      </c>
      <c r="Y230" s="415" t="s">
        <v>330</v>
      </c>
      <c r="Z230" s="415"/>
      <c r="AA230" s="406" t="s">
        <v>1013</v>
      </c>
      <c r="AB230" s="406"/>
      <c r="AC230" s="406"/>
    </row>
    <row r="231" spans="2:29" ht="24" customHeight="1">
      <c r="B231" s="1"/>
      <c r="C231" s="406" t="s">
        <v>987</v>
      </c>
      <c r="D231" s="406"/>
      <c r="E231" s="406"/>
      <c r="F231" s="406"/>
      <c r="G231" s="3" t="s">
        <v>1</v>
      </c>
      <c r="O231" s="3" t="s">
        <v>3</v>
      </c>
      <c r="P231" s="3" t="s">
        <v>1066</v>
      </c>
      <c r="Q231" s="5" t="s">
        <v>14</v>
      </c>
      <c r="R231" s="3" t="s">
        <v>1067</v>
      </c>
      <c r="S231" s="3" t="s">
        <v>6</v>
      </c>
      <c r="T231" s="3" t="s">
        <v>1068</v>
      </c>
      <c r="U231" s="3"/>
      <c r="V231" s="408" t="s">
        <v>1341</v>
      </c>
      <c r="W231" s="408"/>
      <c r="X231" s="26">
        <v>558.14</v>
      </c>
      <c r="Y231" s="415" t="s">
        <v>330</v>
      </c>
      <c r="Z231" s="415"/>
      <c r="AA231" s="406" t="s">
        <v>1001</v>
      </c>
      <c r="AB231" s="406"/>
      <c r="AC231" s="406"/>
    </row>
    <row r="232" spans="2:29" ht="24" customHeight="1">
      <c r="B232" s="1"/>
      <c r="C232" s="406" t="s">
        <v>987</v>
      </c>
      <c r="D232" s="406"/>
      <c r="E232" s="406"/>
      <c r="F232" s="406"/>
      <c r="G232" s="3" t="s">
        <v>1</v>
      </c>
      <c r="O232" s="3" t="s">
        <v>3</v>
      </c>
      <c r="P232" s="3" t="s">
        <v>1070</v>
      </c>
      <c r="Q232" s="5" t="s">
        <v>14</v>
      </c>
      <c r="R232" s="3" t="s">
        <v>1071</v>
      </c>
      <c r="S232" s="3" t="s">
        <v>6</v>
      </c>
      <c r="T232" s="3" t="s">
        <v>1072</v>
      </c>
      <c r="U232" s="24"/>
      <c r="V232" s="392" t="s">
        <v>1348</v>
      </c>
      <c r="W232" s="392"/>
      <c r="X232" s="28">
        <v>150</v>
      </c>
      <c r="Y232" s="422" t="s">
        <v>330</v>
      </c>
      <c r="Z232" s="415"/>
      <c r="AA232" s="406" t="s">
        <v>1069</v>
      </c>
      <c r="AB232" s="406"/>
      <c r="AC232" s="406"/>
    </row>
    <row r="233" spans="2:29" ht="24" customHeight="1">
      <c r="B233" s="1"/>
      <c r="C233" s="18"/>
      <c r="D233" s="18"/>
      <c r="E233" s="18"/>
      <c r="F233" s="18"/>
      <c r="G233" s="18"/>
      <c r="O233" s="18"/>
      <c r="P233" s="18"/>
      <c r="Q233" s="25"/>
      <c r="R233" s="18"/>
      <c r="S233" s="18"/>
      <c r="T233" s="18"/>
      <c r="U233" s="35"/>
      <c r="V233" s="394" t="s">
        <v>1273</v>
      </c>
      <c r="W233" s="394"/>
      <c r="X233" s="37">
        <f>SUM(X205:X232)</f>
        <v>10292.33</v>
      </c>
      <c r="Y233" s="22"/>
      <c r="Z233" s="22"/>
      <c r="AA233" s="2"/>
      <c r="AB233" s="2"/>
      <c r="AC233" s="2"/>
    </row>
    <row r="234" spans="1:29" ht="24" customHeight="1">
      <c r="A234" s="31"/>
      <c r="B234" s="1"/>
      <c r="C234" s="2"/>
      <c r="D234" s="2"/>
      <c r="E234" s="2"/>
      <c r="F234" s="2"/>
      <c r="G234" s="2"/>
      <c r="H234" s="31"/>
      <c r="I234" s="31"/>
      <c r="J234" s="31"/>
      <c r="K234" s="31"/>
      <c r="L234" s="31"/>
      <c r="M234" s="31"/>
      <c r="N234" s="31"/>
      <c r="O234" s="2"/>
      <c r="P234" s="2"/>
      <c r="Q234" s="32"/>
      <c r="R234" s="2"/>
      <c r="S234" s="2"/>
      <c r="T234" s="2"/>
      <c r="U234" s="2"/>
      <c r="V234" s="2"/>
      <c r="W234" s="2"/>
      <c r="X234" s="34"/>
      <c r="Y234" s="22"/>
      <c r="Z234" s="22"/>
      <c r="AA234" s="2"/>
      <c r="AB234" s="2"/>
      <c r="AC234" s="2"/>
    </row>
    <row r="235" spans="2:29" ht="19.5" customHeight="1">
      <c r="B235" s="1"/>
      <c r="C235" s="403" t="s">
        <v>1073</v>
      </c>
      <c r="D235" s="403"/>
      <c r="E235" s="403"/>
      <c r="F235" s="403"/>
      <c r="G235" s="403"/>
      <c r="H235" s="403"/>
      <c r="I235" s="403"/>
      <c r="J235" s="403"/>
      <c r="K235" s="403"/>
      <c r="L235" s="403"/>
      <c r="M235" s="403"/>
      <c r="N235" s="403"/>
      <c r="O235" s="403"/>
      <c r="P235" s="403"/>
      <c r="Q235" s="403"/>
      <c r="R235" s="403"/>
      <c r="S235" s="403"/>
      <c r="T235" s="403"/>
      <c r="U235" s="403"/>
      <c r="V235" s="403"/>
      <c r="W235" s="403"/>
      <c r="X235" s="37" t="s">
        <v>1271</v>
      </c>
      <c r="Y235" s="421" t="s">
        <v>1262</v>
      </c>
      <c r="Z235" s="421"/>
      <c r="AA235" s="419" t="s">
        <v>1263</v>
      </c>
      <c r="AB235" s="405"/>
      <c r="AC235" s="405"/>
    </row>
    <row r="236" spans="2:29" ht="36" customHeight="1">
      <c r="B236" s="1"/>
      <c r="C236" s="392" t="s">
        <v>1074</v>
      </c>
      <c r="D236" s="392"/>
      <c r="E236" s="392"/>
      <c r="F236" s="392"/>
      <c r="G236" s="20" t="s">
        <v>1</v>
      </c>
      <c r="H236" s="21"/>
      <c r="I236" s="21"/>
      <c r="J236" s="21"/>
      <c r="K236" s="21"/>
      <c r="L236" s="21"/>
      <c r="M236" s="21"/>
      <c r="N236" s="21"/>
      <c r="O236" s="20" t="s">
        <v>3</v>
      </c>
      <c r="P236" s="20" t="s">
        <v>1076</v>
      </c>
      <c r="Q236" s="27" t="s">
        <v>4</v>
      </c>
      <c r="R236" s="20" t="s">
        <v>1077</v>
      </c>
      <c r="S236" s="20" t="s">
        <v>6</v>
      </c>
      <c r="T236" s="20" t="s">
        <v>1078</v>
      </c>
      <c r="U236" s="20"/>
      <c r="V236" s="392" t="s">
        <v>1277</v>
      </c>
      <c r="W236" s="392"/>
      <c r="X236" s="28">
        <v>3061.02</v>
      </c>
      <c r="Y236" s="394" t="s">
        <v>499</v>
      </c>
      <c r="Z236" s="394"/>
      <c r="AA236" s="420" t="s">
        <v>1075</v>
      </c>
      <c r="AB236" s="406"/>
      <c r="AC236" s="406"/>
    </row>
    <row r="237" spans="2:29" ht="36" customHeight="1">
      <c r="B237" s="1"/>
      <c r="C237" s="407" t="s">
        <v>1074</v>
      </c>
      <c r="D237" s="407"/>
      <c r="E237" s="407"/>
      <c r="F237" s="407"/>
      <c r="G237" s="8" t="s">
        <v>1</v>
      </c>
      <c r="O237" s="8" t="s">
        <v>3</v>
      </c>
      <c r="P237" s="8" t="s">
        <v>1076</v>
      </c>
      <c r="Q237" s="9" t="s">
        <v>14</v>
      </c>
      <c r="R237" s="8" t="s">
        <v>1079</v>
      </c>
      <c r="S237" s="8" t="s">
        <v>6</v>
      </c>
      <c r="T237" s="8" t="s">
        <v>1080</v>
      </c>
      <c r="U237" s="8"/>
      <c r="V237" s="407" t="s">
        <v>1277</v>
      </c>
      <c r="W237" s="407"/>
      <c r="X237" s="61">
        <v>2824.31</v>
      </c>
      <c r="Y237" s="417" t="s">
        <v>459</v>
      </c>
      <c r="Z237" s="417"/>
      <c r="AA237" s="406" t="s">
        <v>1075</v>
      </c>
      <c r="AB237" s="406"/>
      <c r="AC237" s="406"/>
    </row>
    <row r="238" spans="2:29" ht="36" customHeight="1">
      <c r="B238" s="1"/>
      <c r="C238" s="18"/>
      <c r="D238" s="18"/>
      <c r="E238" s="18"/>
      <c r="F238" s="18"/>
      <c r="G238" s="18"/>
      <c r="O238" s="18"/>
      <c r="P238" s="18"/>
      <c r="Q238" s="25"/>
      <c r="R238" s="18"/>
      <c r="S238" s="18"/>
      <c r="T238" s="18"/>
      <c r="U238" s="35"/>
      <c r="V238" s="394" t="s">
        <v>1273</v>
      </c>
      <c r="W238" s="394"/>
      <c r="X238" s="37">
        <f>SUM(X236:X237)</f>
        <v>5885.33</v>
      </c>
      <c r="Y238" s="22"/>
      <c r="Z238" s="22"/>
      <c r="AA238" s="2"/>
      <c r="AB238" s="2"/>
      <c r="AC238" s="2"/>
    </row>
    <row r="239" spans="1:29" ht="36" customHeight="1">
      <c r="A239" s="31"/>
      <c r="B239" s="1"/>
      <c r="C239" s="2"/>
      <c r="D239" s="2"/>
      <c r="E239" s="2"/>
      <c r="F239" s="2"/>
      <c r="G239" s="2"/>
      <c r="H239" s="31"/>
      <c r="I239" s="31"/>
      <c r="J239" s="31"/>
      <c r="K239" s="31"/>
      <c r="L239" s="31"/>
      <c r="M239" s="31"/>
      <c r="N239" s="31"/>
      <c r="O239" s="2"/>
      <c r="P239" s="2"/>
      <c r="Q239" s="32"/>
      <c r="R239" s="2"/>
      <c r="S239" s="2"/>
      <c r="T239" s="2"/>
      <c r="U239" s="2"/>
      <c r="V239" s="2"/>
      <c r="W239" s="2"/>
      <c r="X239" s="34"/>
      <c r="Y239" s="22"/>
      <c r="Z239" s="22"/>
      <c r="AA239" s="2"/>
      <c r="AB239" s="2"/>
      <c r="AC239" s="2"/>
    </row>
    <row r="240" spans="2:29" ht="19.5" customHeight="1">
      <c r="B240" s="1"/>
      <c r="C240" s="403" t="s">
        <v>1081</v>
      </c>
      <c r="D240" s="403"/>
      <c r="E240" s="403"/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  <c r="R240" s="403"/>
      <c r="S240" s="403"/>
      <c r="T240" s="403"/>
      <c r="U240" s="403"/>
      <c r="V240" s="403"/>
      <c r="W240" s="403"/>
      <c r="X240" s="37" t="s">
        <v>1271</v>
      </c>
      <c r="Y240" s="421" t="s">
        <v>1262</v>
      </c>
      <c r="Z240" s="421"/>
      <c r="AA240" s="419" t="s">
        <v>1263</v>
      </c>
      <c r="AB240" s="405"/>
      <c r="AC240" s="405"/>
    </row>
    <row r="241" spans="2:29" ht="36" customHeight="1">
      <c r="B241" s="1"/>
      <c r="C241" s="392" t="s">
        <v>1082</v>
      </c>
      <c r="D241" s="392"/>
      <c r="E241" s="392"/>
      <c r="F241" s="392"/>
      <c r="G241" s="20" t="s">
        <v>1</v>
      </c>
      <c r="H241" s="21"/>
      <c r="I241" s="21"/>
      <c r="J241" s="21"/>
      <c r="K241" s="21"/>
      <c r="L241" s="21"/>
      <c r="M241" s="21"/>
      <c r="N241" s="21"/>
      <c r="O241" s="20" t="s">
        <v>3</v>
      </c>
      <c r="P241" s="20" t="s">
        <v>1084</v>
      </c>
      <c r="Q241" s="27" t="s">
        <v>4</v>
      </c>
      <c r="R241" s="20" t="s">
        <v>1085</v>
      </c>
      <c r="S241" s="20" t="s">
        <v>6</v>
      </c>
      <c r="T241" s="20" t="s">
        <v>1086</v>
      </c>
      <c r="U241" s="20"/>
      <c r="V241" s="392" t="s">
        <v>1276</v>
      </c>
      <c r="W241" s="392"/>
      <c r="X241" s="28">
        <v>617.5</v>
      </c>
      <c r="Y241" s="394" t="s">
        <v>2</v>
      </c>
      <c r="Z241" s="394"/>
      <c r="AA241" s="420" t="s">
        <v>1083</v>
      </c>
      <c r="AB241" s="406"/>
      <c r="AC241" s="406"/>
    </row>
    <row r="242" spans="2:29" ht="36" customHeight="1">
      <c r="B242" s="1"/>
      <c r="C242" s="407" t="s">
        <v>1082</v>
      </c>
      <c r="D242" s="407"/>
      <c r="E242" s="407"/>
      <c r="F242" s="407"/>
      <c r="G242" s="8" t="s">
        <v>1</v>
      </c>
      <c r="O242" s="8" t="s">
        <v>3</v>
      </c>
      <c r="P242" s="8" t="s">
        <v>1084</v>
      </c>
      <c r="Q242" s="9" t="s">
        <v>4</v>
      </c>
      <c r="R242" s="8" t="s">
        <v>1087</v>
      </c>
      <c r="S242" s="8" t="s">
        <v>6</v>
      </c>
      <c r="T242" s="8" t="s">
        <v>1088</v>
      </c>
      <c r="U242" s="8"/>
      <c r="V242" s="407" t="s">
        <v>1276</v>
      </c>
      <c r="W242" s="407"/>
      <c r="X242" s="10">
        <v>617.77</v>
      </c>
      <c r="Y242" s="417" t="s">
        <v>2</v>
      </c>
      <c r="Z242" s="417"/>
      <c r="AA242" s="406" t="s">
        <v>1083</v>
      </c>
      <c r="AB242" s="406"/>
      <c r="AC242" s="406"/>
    </row>
    <row r="243" spans="2:29" ht="36" customHeight="1">
      <c r="B243" s="1"/>
      <c r="C243" s="406" t="s">
        <v>1082</v>
      </c>
      <c r="D243" s="406"/>
      <c r="E243" s="406"/>
      <c r="F243" s="406"/>
      <c r="G243" s="3" t="s">
        <v>1</v>
      </c>
      <c r="O243" s="3" t="s">
        <v>3</v>
      </c>
      <c r="P243" s="3" t="s">
        <v>1084</v>
      </c>
      <c r="Q243" s="5" t="s">
        <v>4</v>
      </c>
      <c r="R243" s="3" t="s">
        <v>1089</v>
      </c>
      <c r="S243" s="3" t="s">
        <v>6</v>
      </c>
      <c r="T243" s="3" t="s">
        <v>1090</v>
      </c>
      <c r="U243" s="3"/>
      <c r="V243" s="406" t="s">
        <v>1276</v>
      </c>
      <c r="W243" s="406"/>
      <c r="X243" s="6">
        <v>809.41</v>
      </c>
      <c r="Y243" s="415" t="s">
        <v>2</v>
      </c>
      <c r="Z243" s="415"/>
      <c r="AA243" s="406" t="s">
        <v>1083</v>
      </c>
      <c r="AB243" s="406"/>
      <c r="AC243" s="406"/>
    </row>
    <row r="244" spans="2:29" ht="36" customHeight="1">
      <c r="B244" s="1"/>
      <c r="C244" s="406" t="s">
        <v>1082</v>
      </c>
      <c r="D244" s="406"/>
      <c r="E244" s="406"/>
      <c r="F244" s="406"/>
      <c r="G244" s="3" t="s">
        <v>1</v>
      </c>
      <c r="O244" s="3" t="s">
        <v>3</v>
      </c>
      <c r="P244" s="3" t="s">
        <v>1092</v>
      </c>
      <c r="Q244" s="5" t="s">
        <v>10</v>
      </c>
      <c r="R244" s="3" t="s">
        <v>1093</v>
      </c>
      <c r="S244" s="3" t="s">
        <v>6</v>
      </c>
      <c r="T244" s="3" t="s">
        <v>1094</v>
      </c>
      <c r="U244" s="3"/>
      <c r="V244" s="408" t="s">
        <v>1276</v>
      </c>
      <c r="W244" s="408"/>
      <c r="X244" s="26">
        <v>535.87</v>
      </c>
      <c r="Y244" s="415" t="s">
        <v>250</v>
      </c>
      <c r="Z244" s="415"/>
      <c r="AA244" s="406" t="s">
        <v>1091</v>
      </c>
      <c r="AB244" s="406"/>
      <c r="AC244" s="406"/>
    </row>
    <row r="245" spans="2:29" ht="36" customHeight="1">
      <c r="B245" s="1"/>
      <c r="C245" s="18"/>
      <c r="D245" s="18"/>
      <c r="E245" s="18"/>
      <c r="F245" s="18"/>
      <c r="G245" s="18"/>
      <c r="O245" s="18"/>
      <c r="P245" s="18"/>
      <c r="Q245" s="25"/>
      <c r="R245" s="18"/>
      <c r="S245" s="18"/>
      <c r="T245" s="18"/>
      <c r="U245" s="35"/>
      <c r="V245" s="394" t="s">
        <v>1273</v>
      </c>
      <c r="W245" s="394"/>
      <c r="X245" s="37">
        <f>SUM(X241:X244)</f>
        <v>2580.5499999999997</v>
      </c>
      <c r="Y245" s="22"/>
      <c r="Z245" s="22"/>
      <c r="AA245" s="2"/>
      <c r="AB245" s="2"/>
      <c r="AC245" s="2"/>
    </row>
    <row r="246" spans="1:29" ht="36" customHeight="1">
      <c r="A246" s="31"/>
      <c r="B246" s="1"/>
      <c r="C246" s="2"/>
      <c r="D246" s="2"/>
      <c r="E246" s="2"/>
      <c r="F246" s="2"/>
      <c r="G246" s="2"/>
      <c r="H246" s="31"/>
      <c r="I246" s="31"/>
      <c r="J246" s="31"/>
      <c r="K246" s="31"/>
      <c r="L246" s="31"/>
      <c r="M246" s="31"/>
      <c r="N246" s="31"/>
      <c r="O246" s="2"/>
      <c r="P246" s="2"/>
      <c r="Q246" s="32"/>
      <c r="R246" s="2"/>
      <c r="S246" s="2"/>
      <c r="T246" s="2"/>
      <c r="U246" s="2"/>
      <c r="V246" s="2"/>
      <c r="W246" s="2"/>
      <c r="X246" s="34"/>
      <c r="Y246" s="22"/>
      <c r="Z246" s="22"/>
      <c r="AA246" s="2"/>
      <c r="AB246" s="2"/>
      <c r="AC246" s="2"/>
    </row>
    <row r="247" spans="2:29" ht="19.5" customHeight="1">
      <c r="B247" s="1"/>
      <c r="C247" s="403" t="s">
        <v>1095</v>
      </c>
      <c r="D247" s="40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403"/>
      <c r="S247" s="403"/>
      <c r="T247" s="403"/>
      <c r="U247" s="403"/>
      <c r="V247" s="403"/>
      <c r="W247" s="403"/>
      <c r="X247" s="37" t="s">
        <v>1271</v>
      </c>
      <c r="Y247" s="430" t="s">
        <v>1262</v>
      </c>
      <c r="Z247" s="428"/>
      <c r="AA247" s="405" t="s">
        <v>1263</v>
      </c>
      <c r="AB247" s="405"/>
      <c r="AC247" s="405"/>
    </row>
    <row r="248" spans="2:29" ht="36" customHeight="1">
      <c r="B248" s="1"/>
      <c r="C248" s="407" t="s">
        <v>1096</v>
      </c>
      <c r="D248" s="407"/>
      <c r="E248" s="407"/>
      <c r="F248" s="407"/>
      <c r="G248" s="8" t="s">
        <v>1</v>
      </c>
      <c r="O248" s="8" t="s">
        <v>3</v>
      </c>
      <c r="P248" s="8" t="s">
        <v>1098</v>
      </c>
      <c r="Q248" s="9" t="s">
        <v>4</v>
      </c>
      <c r="R248" s="8" t="s">
        <v>1099</v>
      </c>
      <c r="S248" s="8" t="s">
        <v>6</v>
      </c>
      <c r="T248" s="8" t="s">
        <v>1100</v>
      </c>
      <c r="U248" s="8"/>
      <c r="V248" s="407" t="s">
        <v>1275</v>
      </c>
      <c r="W248" s="407"/>
      <c r="X248" s="10">
        <v>15870</v>
      </c>
      <c r="Y248" s="415" t="s">
        <v>499</v>
      </c>
      <c r="Z248" s="415"/>
      <c r="AA248" s="406" t="s">
        <v>1097</v>
      </c>
      <c r="AB248" s="406"/>
      <c r="AC248" s="406"/>
    </row>
    <row r="249" spans="2:29" ht="36" customHeight="1">
      <c r="B249" s="1"/>
      <c r="C249" s="406" t="s">
        <v>1096</v>
      </c>
      <c r="D249" s="406"/>
      <c r="E249" s="406"/>
      <c r="F249" s="406"/>
      <c r="G249" s="3" t="s">
        <v>1</v>
      </c>
      <c r="O249" s="3" t="s">
        <v>3</v>
      </c>
      <c r="P249" s="3" t="s">
        <v>1101</v>
      </c>
      <c r="Q249" s="5" t="s">
        <v>10</v>
      </c>
      <c r="R249" s="3" t="s">
        <v>1102</v>
      </c>
      <c r="S249" s="3" t="s">
        <v>6</v>
      </c>
      <c r="T249" s="3" t="s">
        <v>1103</v>
      </c>
      <c r="U249" s="3"/>
      <c r="V249" s="406" t="s">
        <v>1275</v>
      </c>
      <c r="W249" s="406"/>
      <c r="X249" s="6">
        <v>16120</v>
      </c>
      <c r="Y249" s="415" t="s">
        <v>169</v>
      </c>
      <c r="Z249" s="415"/>
      <c r="AA249" s="406" t="s">
        <v>1097</v>
      </c>
      <c r="AB249" s="406"/>
      <c r="AC249" s="406"/>
    </row>
    <row r="250" spans="2:29" ht="36" customHeight="1">
      <c r="B250" s="1"/>
      <c r="C250" s="406" t="s">
        <v>1096</v>
      </c>
      <c r="D250" s="406"/>
      <c r="E250" s="406"/>
      <c r="F250" s="406"/>
      <c r="G250" s="3" t="s">
        <v>1</v>
      </c>
      <c r="O250" s="3" t="s">
        <v>3</v>
      </c>
      <c r="P250" s="3" t="s">
        <v>1104</v>
      </c>
      <c r="Q250" s="5" t="s">
        <v>14</v>
      </c>
      <c r="R250" s="3" t="s">
        <v>1105</v>
      </c>
      <c r="S250" s="3" t="s">
        <v>6</v>
      </c>
      <c r="T250" s="3" t="s">
        <v>1106</v>
      </c>
      <c r="U250" s="3"/>
      <c r="V250" s="408" t="s">
        <v>1275</v>
      </c>
      <c r="W250" s="408"/>
      <c r="X250" s="26">
        <v>17570</v>
      </c>
      <c r="Y250" s="415" t="s">
        <v>459</v>
      </c>
      <c r="Z250" s="415"/>
      <c r="AA250" s="406" t="s">
        <v>1097</v>
      </c>
      <c r="AB250" s="406"/>
      <c r="AC250" s="406"/>
    </row>
    <row r="251" spans="2:29" ht="36" customHeight="1">
      <c r="B251" s="1"/>
      <c r="C251" s="18"/>
      <c r="D251" s="18"/>
      <c r="E251" s="18"/>
      <c r="F251" s="18"/>
      <c r="G251" s="18"/>
      <c r="O251" s="18"/>
      <c r="P251" s="18"/>
      <c r="Q251" s="25"/>
      <c r="R251" s="18"/>
      <c r="S251" s="18"/>
      <c r="T251" s="18"/>
      <c r="U251" s="35"/>
      <c r="V251" s="394" t="s">
        <v>1273</v>
      </c>
      <c r="W251" s="394"/>
      <c r="X251" s="37">
        <f>SUM(X248:X250)</f>
        <v>49560</v>
      </c>
      <c r="Y251" s="22"/>
      <c r="Z251" s="22"/>
      <c r="AA251" s="2"/>
      <c r="AB251" s="2"/>
      <c r="AC251" s="2"/>
    </row>
    <row r="252" spans="1:29" ht="36" customHeight="1">
      <c r="A252" s="31"/>
      <c r="B252" s="1"/>
      <c r="C252" s="2"/>
      <c r="D252" s="2"/>
      <c r="E252" s="2"/>
      <c r="F252" s="2"/>
      <c r="G252" s="2"/>
      <c r="H252" s="31"/>
      <c r="I252" s="31"/>
      <c r="J252" s="31"/>
      <c r="K252" s="31"/>
      <c r="L252" s="31"/>
      <c r="M252" s="31"/>
      <c r="N252" s="31"/>
      <c r="O252" s="2"/>
      <c r="P252" s="2"/>
      <c r="Q252" s="32"/>
      <c r="R252" s="2"/>
      <c r="S252" s="2"/>
      <c r="T252" s="2"/>
      <c r="U252" s="2"/>
      <c r="V252" s="2"/>
      <c r="W252" s="2"/>
      <c r="X252" s="34"/>
      <c r="Y252" s="22"/>
      <c r="Z252" s="22"/>
      <c r="AA252" s="2"/>
      <c r="AB252" s="2"/>
      <c r="AC252" s="2"/>
    </row>
    <row r="253" spans="2:29" ht="19.5" customHeight="1">
      <c r="B253" s="1"/>
      <c r="C253" s="412" t="s">
        <v>1107</v>
      </c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2"/>
      <c r="T253" s="412"/>
      <c r="U253" s="412"/>
      <c r="V253" s="412"/>
      <c r="W253" s="412"/>
      <c r="X253" s="43" t="s">
        <v>1271</v>
      </c>
      <c r="Y253" s="427" t="s">
        <v>1262</v>
      </c>
      <c r="Z253" s="428"/>
      <c r="AA253" s="405" t="s">
        <v>1263</v>
      </c>
      <c r="AB253" s="405"/>
      <c r="AC253" s="405"/>
    </row>
    <row r="254" spans="2:29" ht="46.5" customHeight="1">
      <c r="B254" s="1"/>
      <c r="C254" s="406" t="s">
        <v>1108</v>
      </c>
      <c r="D254" s="406"/>
      <c r="E254" s="406"/>
      <c r="F254" s="406"/>
      <c r="G254" s="3" t="s">
        <v>1</v>
      </c>
      <c r="O254" s="3" t="s">
        <v>3</v>
      </c>
      <c r="P254" s="3" t="s">
        <v>1110</v>
      </c>
      <c r="Q254" s="5" t="s">
        <v>4</v>
      </c>
      <c r="R254" s="3" t="s">
        <v>1111</v>
      </c>
      <c r="S254" s="3" t="s">
        <v>6</v>
      </c>
      <c r="T254" s="3" t="s">
        <v>1112</v>
      </c>
      <c r="U254" s="3"/>
      <c r="V254" s="406" t="s">
        <v>1349</v>
      </c>
      <c r="W254" s="406"/>
      <c r="X254" s="6">
        <v>290</v>
      </c>
      <c r="Y254" s="415" t="s">
        <v>499</v>
      </c>
      <c r="Z254" s="415"/>
      <c r="AA254" s="406" t="s">
        <v>1109</v>
      </c>
      <c r="AB254" s="406"/>
      <c r="AC254" s="406"/>
    </row>
    <row r="255" spans="2:29" ht="46.5" customHeight="1">
      <c r="B255" s="1"/>
      <c r="C255" s="406" t="s">
        <v>1108</v>
      </c>
      <c r="D255" s="406"/>
      <c r="E255" s="406"/>
      <c r="F255" s="406"/>
      <c r="G255" s="3" t="s">
        <v>1</v>
      </c>
      <c r="O255" s="3" t="s">
        <v>3</v>
      </c>
      <c r="P255" s="3" t="s">
        <v>1113</v>
      </c>
      <c r="Q255" s="5" t="s">
        <v>10</v>
      </c>
      <c r="R255" s="3" t="s">
        <v>1114</v>
      </c>
      <c r="S255" s="3" t="s">
        <v>6</v>
      </c>
      <c r="T255" s="3" t="s">
        <v>637</v>
      </c>
      <c r="U255" s="3"/>
      <c r="V255" s="406" t="s">
        <v>1349</v>
      </c>
      <c r="W255" s="406"/>
      <c r="X255" s="6">
        <v>290</v>
      </c>
      <c r="Y255" s="415" t="s">
        <v>153</v>
      </c>
      <c r="Z255" s="415"/>
      <c r="AA255" s="406" t="s">
        <v>1109</v>
      </c>
      <c r="AB255" s="406"/>
      <c r="AC255" s="406"/>
    </row>
    <row r="256" spans="2:29" ht="36" customHeight="1">
      <c r="B256" s="1"/>
      <c r="C256" s="406" t="s">
        <v>1108</v>
      </c>
      <c r="D256" s="406"/>
      <c r="E256" s="406"/>
      <c r="F256" s="406"/>
      <c r="G256" s="3" t="s">
        <v>1</v>
      </c>
      <c r="O256" s="3" t="s">
        <v>3</v>
      </c>
      <c r="P256" s="3" t="s">
        <v>973</v>
      </c>
      <c r="Q256" s="5" t="s">
        <v>10</v>
      </c>
      <c r="R256" s="3" t="s">
        <v>1115</v>
      </c>
      <c r="S256" s="3" t="s">
        <v>6</v>
      </c>
      <c r="T256" s="3" t="s">
        <v>1116</v>
      </c>
      <c r="U256" s="3"/>
      <c r="V256" s="406" t="s">
        <v>1350</v>
      </c>
      <c r="W256" s="406"/>
      <c r="X256" s="6">
        <v>590</v>
      </c>
      <c r="Y256" s="415" t="s">
        <v>9</v>
      </c>
      <c r="Z256" s="415"/>
      <c r="AA256" s="406" t="s">
        <v>944</v>
      </c>
      <c r="AB256" s="406"/>
      <c r="AC256" s="406"/>
    </row>
    <row r="257" spans="2:29" ht="36" customHeight="1">
      <c r="B257" s="1"/>
      <c r="C257" s="406" t="s">
        <v>1108</v>
      </c>
      <c r="D257" s="406"/>
      <c r="E257" s="406"/>
      <c r="F257" s="406"/>
      <c r="G257" s="3" t="s">
        <v>1</v>
      </c>
      <c r="O257" s="3" t="s">
        <v>3</v>
      </c>
      <c r="P257" s="3" t="s">
        <v>1118</v>
      </c>
      <c r="Q257" s="5" t="s">
        <v>10</v>
      </c>
      <c r="R257" s="3" t="s">
        <v>1119</v>
      </c>
      <c r="S257" s="3" t="s">
        <v>6</v>
      </c>
      <c r="T257" s="3" t="s">
        <v>1120</v>
      </c>
      <c r="U257" s="3"/>
      <c r="V257" s="406" t="s">
        <v>1351</v>
      </c>
      <c r="W257" s="406"/>
      <c r="X257" s="6">
        <v>1003</v>
      </c>
      <c r="Y257" s="415" t="s">
        <v>9</v>
      </c>
      <c r="Z257" s="415"/>
      <c r="AA257" s="406" t="s">
        <v>1117</v>
      </c>
      <c r="AB257" s="406"/>
      <c r="AC257" s="406"/>
    </row>
    <row r="258" spans="2:29" ht="46.5" customHeight="1">
      <c r="B258" s="1"/>
      <c r="C258" s="406" t="s">
        <v>1108</v>
      </c>
      <c r="D258" s="406"/>
      <c r="E258" s="406"/>
      <c r="F258" s="406"/>
      <c r="G258" s="3" t="s">
        <v>1</v>
      </c>
      <c r="O258" s="3" t="s">
        <v>3</v>
      </c>
      <c r="P258" s="3" t="s">
        <v>1113</v>
      </c>
      <c r="Q258" s="5" t="s">
        <v>14</v>
      </c>
      <c r="R258" s="3" t="s">
        <v>1121</v>
      </c>
      <c r="S258" s="3" t="s">
        <v>6</v>
      </c>
      <c r="T258" s="3" t="s">
        <v>1122</v>
      </c>
      <c r="U258" s="3"/>
      <c r="V258" s="406" t="s">
        <v>1352</v>
      </c>
      <c r="W258" s="406"/>
      <c r="X258" s="6">
        <v>290</v>
      </c>
      <c r="Y258" s="415" t="s">
        <v>459</v>
      </c>
      <c r="Z258" s="415"/>
      <c r="AA258" s="406" t="s">
        <v>1109</v>
      </c>
      <c r="AB258" s="406"/>
      <c r="AC258" s="406"/>
    </row>
    <row r="259" spans="2:29" ht="46.5" customHeight="1">
      <c r="B259" s="1"/>
      <c r="C259" s="406" t="s">
        <v>1108</v>
      </c>
      <c r="D259" s="406"/>
      <c r="E259" s="406"/>
      <c r="F259" s="406"/>
      <c r="G259" s="3" t="s">
        <v>1</v>
      </c>
      <c r="O259" s="3" t="s">
        <v>3</v>
      </c>
      <c r="P259" s="3" t="s">
        <v>1123</v>
      </c>
      <c r="Q259" s="5" t="s">
        <v>14</v>
      </c>
      <c r="R259" s="3" t="s">
        <v>1124</v>
      </c>
      <c r="S259" s="3" t="s">
        <v>6</v>
      </c>
      <c r="T259" s="3" t="s">
        <v>1125</v>
      </c>
      <c r="U259" s="3"/>
      <c r="V259" s="408" t="s">
        <v>1349</v>
      </c>
      <c r="W259" s="408"/>
      <c r="X259" s="26">
        <v>864</v>
      </c>
      <c r="Y259" s="424" t="s">
        <v>330</v>
      </c>
      <c r="Z259" s="424"/>
      <c r="AA259" s="408" t="s">
        <v>1109</v>
      </c>
      <c r="AB259" s="408"/>
      <c r="AC259" s="408"/>
    </row>
    <row r="260" spans="2:29" ht="36" customHeight="1">
      <c r="B260" s="1"/>
      <c r="C260" s="406" t="s">
        <v>1108</v>
      </c>
      <c r="D260" s="406"/>
      <c r="E260" s="406"/>
      <c r="F260" s="406"/>
      <c r="G260" s="3" t="s">
        <v>1</v>
      </c>
      <c r="O260" s="3" t="s">
        <v>3</v>
      </c>
      <c r="P260" s="3" t="s">
        <v>1118</v>
      </c>
      <c r="Q260" s="5" t="s">
        <v>14</v>
      </c>
      <c r="R260" s="3" t="s">
        <v>1126</v>
      </c>
      <c r="S260" s="3" t="s">
        <v>6</v>
      </c>
      <c r="T260" s="3" t="s">
        <v>1127</v>
      </c>
      <c r="U260" s="24"/>
      <c r="V260" s="392" t="s">
        <v>1353</v>
      </c>
      <c r="W260" s="392"/>
      <c r="X260" s="28">
        <v>826</v>
      </c>
      <c r="Y260" s="397" t="s">
        <v>330</v>
      </c>
      <c r="Z260" s="394"/>
      <c r="AA260" s="392" t="s">
        <v>1117</v>
      </c>
      <c r="AB260" s="392"/>
      <c r="AC260" s="392"/>
    </row>
    <row r="261" spans="2:29" ht="36" customHeight="1">
      <c r="B261" s="1"/>
      <c r="C261" s="18"/>
      <c r="D261" s="18"/>
      <c r="E261" s="18"/>
      <c r="F261" s="18"/>
      <c r="G261" s="18"/>
      <c r="O261" s="18"/>
      <c r="P261" s="18"/>
      <c r="Q261" s="25"/>
      <c r="R261" s="18"/>
      <c r="S261" s="18"/>
      <c r="T261" s="18"/>
      <c r="U261" s="35"/>
      <c r="V261" s="394" t="s">
        <v>1273</v>
      </c>
      <c r="W261" s="394"/>
      <c r="X261" s="37">
        <f>SUM(X254:X260)</f>
        <v>4153</v>
      </c>
      <c r="Y261" s="22"/>
      <c r="Z261" s="22"/>
      <c r="AA261" s="2"/>
      <c r="AB261" s="2"/>
      <c r="AC261" s="2"/>
    </row>
    <row r="262" spans="1:29" ht="36" customHeight="1">
      <c r="A262" s="31"/>
      <c r="B262" s="1"/>
      <c r="C262" s="2"/>
      <c r="D262" s="2"/>
      <c r="E262" s="2"/>
      <c r="F262" s="2"/>
      <c r="G262" s="2"/>
      <c r="H262" s="31"/>
      <c r="I262" s="31"/>
      <c r="J262" s="31"/>
      <c r="K262" s="31"/>
      <c r="L262" s="31"/>
      <c r="M262" s="31"/>
      <c r="N262" s="31"/>
      <c r="O262" s="2"/>
      <c r="P262" s="2"/>
      <c r="Q262" s="32"/>
      <c r="R262" s="2"/>
      <c r="S262" s="2"/>
      <c r="T262" s="2"/>
      <c r="U262" s="2"/>
      <c r="V262" s="2"/>
      <c r="W262" s="2"/>
      <c r="X262" s="34"/>
      <c r="Y262" s="22"/>
      <c r="Z262" s="22"/>
      <c r="AA262" s="2"/>
      <c r="AB262" s="2"/>
      <c r="AC262" s="2"/>
    </row>
    <row r="263" spans="2:29" ht="19.5" customHeight="1">
      <c r="B263" s="1"/>
      <c r="C263" s="403" t="s">
        <v>1128</v>
      </c>
      <c r="D263" s="403"/>
      <c r="E263" s="403"/>
      <c r="F263" s="403"/>
      <c r="G263" s="403"/>
      <c r="H263" s="403"/>
      <c r="I263" s="403"/>
      <c r="J263" s="403"/>
      <c r="K263" s="403"/>
      <c r="L263" s="403"/>
      <c r="M263" s="403"/>
      <c r="N263" s="403"/>
      <c r="O263" s="403"/>
      <c r="P263" s="403"/>
      <c r="Q263" s="403"/>
      <c r="R263" s="403"/>
      <c r="S263" s="403"/>
      <c r="T263" s="403"/>
      <c r="U263" s="403"/>
      <c r="V263" s="403"/>
      <c r="W263" s="403"/>
      <c r="X263" s="37" t="s">
        <v>1271</v>
      </c>
      <c r="Y263" s="421" t="s">
        <v>1262</v>
      </c>
      <c r="Z263" s="421"/>
      <c r="AA263" s="392"/>
      <c r="AB263" s="392"/>
      <c r="AC263" s="392"/>
    </row>
    <row r="264" spans="2:29" ht="36" customHeight="1">
      <c r="B264" s="1"/>
      <c r="C264" s="392" t="s">
        <v>1129</v>
      </c>
      <c r="D264" s="392"/>
      <c r="E264" s="392"/>
      <c r="F264" s="392"/>
      <c r="G264" s="20" t="s">
        <v>1</v>
      </c>
      <c r="H264" s="21"/>
      <c r="I264" s="21"/>
      <c r="J264" s="21"/>
      <c r="K264" s="21"/>
      <c r="L264" s="21"/>
      <c r="M264" s="21"/>
      <c r="N264" s="21"/>
      <c r="O264" s="20" t="s">
        <v>3</v>
      </c>
      <c r="P264" s="20" t="s">
        <v>1131</v>
      </c>
      <c r="Q264" s="27" t="s">
        <v>10</v>
      </c>
      <c r="R264" s="20" t="s">
        <v>1132</v>
      </c>
      <c r="S264" s="20" t="s">
        <v>6</v>
      </c>
      <c r="T264" s="20" t="s">
        <v>1133</v>
      </c>
      <c r="U264" s="20"/>
      <c r="V264" s="392" t="s">
        <v>1354</v>
      </c>
      <c r="W264" s="392"/>
      <c r="X264" s="28">
        <v>188.8</v>
      </c>
      <c r="Y264" s="394" t="s">
        <v>23</v>
      </c>
      <c r="Z264" s="394"/>
      <c r="AA264" s="392" t="s">
        <v>1130</v>
      </c>
      <c r="AB264" s="392"/>
      <c r="AC264" s="392"/>
    </row>
    <row r="265" spans="2:29" ht="36" customHeight="1">
      <c r="B265" s="1"/>
      <c r="C265" s="407" t="s">
        <v>1129</v>
      </c>
      <c r="D265" s="407"/>
      <c r="E265" s="407"/>
      <c r="F265" s="407"/>
      <c r="G265" s="8" t="s">
        <v>1</v>
      </c>
      <c r="O265" s="8" t="s">
        <v>3</v>
      </c>
      <c r="P265" s="8" t="s">
        <v>1134</v>
      </c>
      <c r="Q265" s="9" t="s">
        <v>14</v>
      </c>
      <c r="R265" s="8" t="s">
        <v>1135</v>
      </c>
      <c r="S265" s="8" t="s">
        <v>6</v>
      </c>
      <c r="T265" s="8" t="s">
        <v>1136</v>
      </c>
      <c r="U265" s="8"/>
      <c r="V265" s="392" t="s">
        <v>1354</v>
      </c>
      <c r="W265" s="392"/>
      <c r="X265" s="61">
        <v>188.8</v>
      </c>
      <c r="Y265" s="417" t="s">
        <v>459</v>
      </c>
      <c r="Z265" s="417"/>
      <c r="AA265" s="407" t="s">
        <v>1130</v>
      </c>
      <c r="AB265" s="407"/>
      <c r="AC265" s="407"/>
    </row>
    <row r="266" spans="2:29" ht="36" customHeight="1">
      <c r="B266" s="1"/>
      <c r="C266" s="18"/>
      <c r="D266" s="18"/>
      <c r="E266" s="18"/>
      <c r="F266" s="18"/>
      <c r="G266" s="18"/>
      <c r="O266" s="18"/>
      <c r="P266" s="18"/>
      <c r="Q266" s="25"/>
      <c r="R266" s="18"/>
      <c r="S266" s="18"/>
      <c r="T266" s="18"/>
      <c r="U266" s="35"/>
      <c r="V266" s="394" t="s">
        <v>1273</v>
      </c>
      <c r="W266" s="394"/>
      <c r="X266" s="37">
        <f>SUM(X264:X265)</f>
        <v>377.6</v>
      </c>
      <c r="Y266" s="22"/>
      <c r="Z266" s="22"/>
      <c r="AA266" s="2"/>
      <c r="AB266" s="2"/>
      <c r="AC266" s="2"/>
    </row>
    <row r="267" spans="2:29" ht="36" customHeight="1">
      <c r="B267" s="1"/>
      <c r="C267" s="2"/>
      <c r="D267" s="2"/>
      <c r="E267" s="2"/>
      <c r="F267" s="2"/>
      <c r="G267" s="2"/>
      <c r="H267" s="31"/>
      <c r="I267" s="31"/>
      <c r="J267" s="31"/>
      <c r="K267" s="31"/>
      <c r="L267" s="31"/>
      <c r="M267" s="31"/>
      <c r="N267" s="31"/>
      <c r="O267" s="2"/>
      <c r="P267" s="2"/>
      <c r="Q267" s="32"/>
      <c r="R267" s="2"/>
      <c r="S267" s="2"/>
      <c r="T267" s="2"/>
      <c r="U267" s="2"/>
      <c r="V267" s="2"/>
      <c r="W267" s="2"/>
      <c r="X267" s="34"/>
      <c r="Y267" s="22"/>
      <c r="Z267" s="22"/>
      <c r="AA267" s="2"/>
      <c r="AB267" s="2"/>
      <c r="AC267" s="2"/>
    </row>
    <row r="268" spans="2:29" ht="19.5" customHeight="1">
      <c r="B268" s="1"/>
      <c r="C268" s="403" t="s">
        <v>1137</v>
      </c>
      <c r="D268" s="403"/>
      <c r="E268" s="403"/>
      <c r="F268" s="403"/>
      <c r="G268" s="403"/>
      <c r="H268" s="403"/>
      <c r="I268" s="403"/>
      <c r="J268" s="403"/>
      <c r="K268" s="403"/>
      <c r="L268" s="403"/>
      <c r="M268" s="403"/>
      <c r="N268" s="403"/>
      <c r="O268" s="403"/>
      <c r="P268" s="403"/>
      <c r="Q268" s="403"/>
      <c r="R268" s="403"/>
      <c r="S268" s="403"/>
      <c r="T268" s="403"/>
      <c r="U268" s="403"/>
      <c r="V268" s="403"/>
      <c r="W268" s="403"/>
      <c r="X268" s="37" t="s">
        <v>1271</v>
      </c>
      <c r="Y268" s="421" t="s">
        <v>1262</v>
      </c>
      <c r="Z268" s="421"/>
      <c r="AA268" s="405" t="s">
        <v>1263</v>
      </c>
      <c r="AB268" s="405"/>
      <c r="AC268" s="405"/>
    </row>
    <row r="269" spans="2:29" ht="24" customHeight="1">
      <c r="B269" s="1"/>
      <c r="C269" s="407" t="s">
        <v>1138</v>
      </c>
      <c r="D269" s="407"/>
      <c r="E269" s="407"/>
      <c r="F269" s="407"/>
      <c r="G269" s="8" t="s">
        <v>1</v>
      </c>
      <c r="O269" s="8" t="s">
        <v>3</v>
      </c>
      <c r="P269" s="8" t="s">
        <v>1140</v>
      </c>
      <c r="Q269" s="9" t="s">
        <v>4</v>
      </c>
      <c r="R269" s="8" t="s">
        <v>1141</v>
      </c>
      <c r="S269" s="8" t="s">
        <v>6</v>
      </c>
      <c r="T269" s="8" t="s">
        <v>1142</v>
      </c>
      <c r="U269" s="8"/>
      <c r="V269" s="423" t="s">
        <v>1355</v>
      </c>
      <c r="W269" s="423"/>
      <c r="X269" s="61">
        <v>995.84</v>
      </c>
      <c r="Y269" s="417" t="s">
        <v>499</v>
      </c>
      <c r="Z269" s="417"/>
      <c r="AA269" s="406" t="s">
        <v>1139</v>
      </c>
      <c r="AB269" s="406"/>
      <c r="AC269" s="406"/>
    </row>
    <row r="270" spans="2:29" ht="24" customHeight="1">
      <c r="B270" s="1"/>
      <c r="C270" s="406" t="s">
        <v>1138</v>
      </c>
      <c r="D270" s="406"/>
      <c r="E270" s="406"/>
      <c r="F270" s="406"/>
      <c r="G270" s="3" t="s">
        <v>1</v>
      </c>
      <c r="O270" s="3" t="s">
        <v>3</v>
      </c>
      <c r="P270" s="3" t="s">
        <v>1143</v>
      </c>
      <c r="Q270" s="5" t="s">
        <v>10</v>
      </c>
      <c r="R270" s="3" t="s">
        <v>1144</v>
      </c>
      <c r="S270" s="3" t="s">
        <v>6</v>
      </c>
      <c r="T270" s="3" t="s">
        <v>1145</v>
      </c>
      <c r="U270" s="24"/>
      <c r="V270" s="423" t="s">
        <v>1355</v>
      </c>
      <c r="W270" s="423"/>
      <c r="X270" s="28">
        <v>995.92</v>
      </c>
      <c r="Y270" s="422" t="s">
        <v>542</v>
      </c>
      <c r="Z270" s="415"/>
      <c r="AA270" s="406" t="s">
        <v>1139</v>
      </c>
      <c r="AB270" s="406"/>
      <c r="AC270" s="406"/>
    </row>
    <row r="271" spans="2:29" ht="24" customHeight="1">
      <c r="B271" s="1"/>
      <c r="C271" s="18"/>
      <c r="D271" s="18"/>
      <c r="E271" s="18"/>
      <c r="F271" s="18"/>
      <c r="G271" s="18"/>
      <c r="O271" s="18"/>
      <c r="P271" s="18"/>
      <c r="Q271" s="25"/>
      <c r="R271" s="18"/>
      <c r="S271" s="18"/>
      <c r="T271" s="18"/>
      <c r="U271" s="35"/>
      <c r="V271" s="398" t="s">
        <v>1273</v>
      </c>
      <c r="W271" s="398"/>
      <c r="X271" s="37">
        <f>SUM(X269:X270)</f>
        <v>1991.76</v>
      </c>
      <c r="Y271" s="22"/>
      <c r="Z271" s="22"/>
      <c r="AA271" s="2"/>
      <c r="AB271" s="2"/>
      <c r="AC271" s="2"/>
    </row>
    <row r="272" spans="1:29" ht="24" customHeight="1">
      <c r="A272" s="31"/>
      <c r="B272" s="1"/>
      <c r="C272" s="2"/>
      <c r="D272" s="2"/>
      <c r="E272" s="2"/>
      <c r="F272" s="2"/>
      <c r="G272" s="2"/>
      <c r="H272" s="31"/>
      <c r="I272" s="31"/>
      <c r="J272" s="31"/>
      <c r="K272" s="31"/>
      <c r="L272" s="31"/>
      <c r="M272" s="31"/>
      <c r="N272" s="31"/>
      <c r="O272" s="2"/>
      <c r="P272" s="2"/>
      <c r="Q272" s="32"/>
      <c r="R272" s="2"/>
      <c r="S272" s="2"/>
      <c r="T272" s="2"/>
      <c r="U272" s="2"/>
      <c r="V272" s="2"/>
      <c r="W272" s="2"/>
      <c r="X272" s="34"/>
      <c r="Y272" s="22"/>
      <c r="Z272" s="22"/>
      <c r="AA272" s="2"/>
      <c r="AB272" s="2"/>
      <c r="AC272" s="2"/>
    </row>
    <row r="273" spans="2:29" ht="19.5" customHeight="1">
      <c r="B273" s="1"/>
      <c r="C273" s="403" t="s">
        <v>1146</v>
      </c>
      <c r="D273" s="40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37" t="s">
        <v>1271</v>
      </c>
      <c r="Y273" s="421" t="s">
        <v>1262</v>
      </c>
      <c r="Z273" s="421"/>
      <c r="AA273" s="405" t="s">
        <v>1263</v>
      </c>
      <c r="AB273" s="405"/>
      <c r="AC273" s="405"/>
    </row>
    <row r="274" spans="2:29" ht="24" customHeight="1">
      <c r="B274" s="1"/>
      <c r="C274" s="407" t="s">
        <v>1147</v>
      </c>
      <c r="D274" s="407"/>
      <c r="E274" s="407"/>
      <c r="F274" s="407"/>
      <c r="G274" s="8" t="s">
        <v>1</v>
      </c>
      <c r="O274" s="8" t="s">
        <v>3</v>
      </c>
      <c r="P274" s="8" t="s">
        <v>1149</v>
      </c>
      <c r="Q274" s="9" t="s">
        <v>4</v>
      </c>
      <c r="R274" s="8" t="s">
        <v>1150</v>
      </c>
      <c r="S274" s="8" t="s">
        <v>6</v>
      </c>
      <c r="T274" s="8" t="s">
        <v>1151</v>
      </c>
      <c r="U274" s="8"/>
      <c r="V274" s="407" t="s">
        <v>1356</v>
      </c>
      <c r="W274" s="407"/>
      <c r="X274" s="10">
        <v>240</v>
      </c>
      <c r="Y274" s="417" t="s">
        <v>62</v>
      </c>
      <c r="Z274" s="417"/>
      <c r="AA274" s="406" t="s">
        <v>1148</v>
      </c>
      <c r="AB274" s="406"/>
      <c r="AC274" s="406"/>
    </row>
    <row r="275" spans="2:29" ht="24" customHeight="1">
      <c r="B275" s="1"/>
      <c r="C275" s="406" t="s">
        <v>1147</v>
      </c>
      <c r="D275" s="406"/>
      <c r="E275" s="406"/>
      <c r="F275" s="406"/>
      <c r="G275" s="3" t="s">
        <v>1</v>
      </c>
      <c r="O275" s="3" t="s">
        <v>3</v>
      </c>
      <c r="P275" s="3" t="s">
        <v>1153</v>
      </c>
      <c r="Q275" s="5" t="s">
        <v>10</v>
      </c>
      <c r="R275" s="3" t="s">
        <v>1154</v>
      </c>
      <c r="S275" s="3" t="s">
        <v>6</v>
      </c>
      <c r="T275" s="3" t="s">
        <v>1155</v>
      </c>
      <c r="U275" s="3"/>
      <c r="V275" s="407" t="s">
        <v>1356</v>
      </c>
      <c r="W275" s="407"/>
      <c r="X275" s="6">
        <v>100</v>
      </c>
      <c r="Y275" s="415" t="s">
        <v>541</v>
      </c>
      <c r="Z275" s="415"/>
      <c r="AA275" s="406" t="s">
        <v>1152</v>
      </c>
      <c r="AB275" s="406"/>
      <c r="AC275" s="406"/>
    </row>
    <row r="276" spans="2:29" ht="36" customHeight="1">
      <c r="B276" s="1"/>
      <c r="C276" s="406" t="s">
        <v>1147</v>
      </c>
      <c r="D276" s="406"/>
      <c r="E276" s="406"/>
      <c r="F276" s="406"/>
      <c r="G276" s="3" t="s">
        <v>1</v>
      </c>
      <c r="O276" s="3" t="s">
        <v>3</v>
      </c>
      <c r="P276" s="3" t="s">
        <v>1157</v>
      </c>
      <c r="Q276" s="5" t="s">
        <v>10</v>
      </c>
      <c r="R276" s="3" t="s">
        <v>1158</v>
      </c>
      <c r="S276" s="3" t="s">
        <v>6</v>
      </c>
      <c r="T276" s="3" t="s">
        <v>1159</v>
      </c>
      <c r="U276" s="3"/>
      <c r="V276" s="407" t="s">
        <v>1356</v>
      </c>
      <c r="W276" s="407"/>
      <c r="X276" s="6">
        <v>28.84</v>
      </c>
      <c r="Y276" s="415" t="s">
        <v>143</v>
      </c>
      <c r="Z276" s="415"/>
      <c r="AA276" s="406" t="s">
        <v>1156</v>
      </c>
      <c r="AB276" s="406"/>
      <c r="AC276" s="406"/>
    </row>
    <row r="277" spans="2:29" ht="24" customHeight="1">
      <c r="B277" s="1"/>
      <c r="C277" s="406" t="s">
        <v>1147</v>
      </c>
      <c r="D277" s="406"/>
      <c r="E277" s="406"/>
      <c r="F277" s="406"/>
      <c r="G277" s="3" t="s">
        <v>1</v>
      </c>
      <c r="O277" s="3" t="s">
        <v>3</v>
      </c>
      <c r="P277" s="3" t="s">
        <v>1160</v>
      </c>
      <c r="Q277" s="5" t="s">
        <v>10</v>
      </c>
      <c r="R277" s="3" t="s">
        <v>1161</v>
      </c>
      <c r="S277" s="3" t="s">
        <v>6</v>
      </c>
      <c r="T277" s="3" t="s">
        <v>1162</v>
      </c>
      <c r="U277" s="3"/>
      <c r="V277" s="407" t="s">
        <v>1356</v>
      </c>
      <c r="W277" s="407"/>
      <c r="X277" s="6">
        <v>60</v>
      </c>
      <c r="Y277" s="415" t="s">
        <v>143</v>
      </c>
      <c r="Z277" s="415"/>
      <c r="AA277" s="406" t="s">
        <v>1148</v>
      </c>
      <c r="AB277" s="406"/>
      <c r="AC277" s="406"/>
    </row>
    <row r="278" spans="2:29" ht="24" customHeight="1">
      <c r="B278" s="1"/>
      <c r="C278" s="406" t="s">
        <v>1147</v>
      </c>
      <c r="D278" s="406"/>
      <c r="E278" s="406"/>
      <c r="F278" s="406"/>
      <c r="G278" s="3" t="s">
        <v>1</v>
      </c>
      <c r="O278" s="3" t="s">
        <v>3</v>
      </c>
      <c r="P278" s="3" t="s">
        <v>1164</v>
      </c>
      <c r="Q278" s="5" t="s">
        <v>10</v>
      </c>
      <c r="R278" s="3" t="s">
        <v>1165</v>
      </c>
      <c r="S278" s="3" t="s">
        <v>6</v>
      </c>
      <c r="T278" s="3" t="s">
        <v>1166</v>
      </c>
      <c r="U278" s="3"/>
      <c r="V278" s="407" t="s">
        <v>1356</v>
      </c>
      <c r="W278" s="407"/>
      <c r="X278" s="6">
        <v>70</v>
      </c>
      <c r="Y278" s="415" t="s">
        <v>28</v>
      </c>
      <c r="Z278" s="415"/>
      <c r="AA278" s="406" t="s">
        <v>1163</v>
      </c>
      <c r="AB278" s="406"/>
      <c r="AC278" s="406"/>
    </row>
    <row r="279" spans="2:29" ht="24" customHeight="1">
      <c r="B279" s="1"/>
      <c r="C279" s="406" t="s">
        <v>1147</v>
      </c>
      <c r="D279" s="406"/>
      <c r="E279" s="406"/>
      <c r="F279" s="406"/>
      <c r="G279" s="3" t="s">
        <v>1</v>
      </c>
      <c r="O279" s="3" t="s">
        <v>3</v>
      </c>
      <c r="P279" s="3" t="s">
        <v>1167</v>
      </c>
      <c r="Q279" s="5" t="s">
        <v>10</v>
      </c>
      <c r="R279" s="3" t="s">
        <v>1168</v>
      </c>
      <c r="S279" s="3" t="s">
        <v>6</v>
      </c>
      <c r="T279" s="3" t="s">
        <v>1169</v>
      </c>
      <c r="U279" s="3"/>
      <c r="V279" s="407" t="s">
        <v>1356</v>
      </c>
      <c r="W279" s="407"/>
      <c r="X279" s="6">
        <v>180</v>
      </c>
      <c r="Y279" s="415" t="s">
        <v>28</v>
      </c>
      <c r="Z279" s="415"/>
      <c r="AA279" s="406" t="s">
        <v>1163</v>
      </c>
      <c r="AB279" s="406"/>
      <c r="AC279" s="406"/>
    </row>
    <row r="280" spans="2:29" ht="24" customHeight="1">
      <c r="B280" s="1"/>
      <c r="C280" s="406" t="s">
        <v>1147</v>
      </c>
      <c r="D280" s="406"/>
      <c r="E280" s="406"/>
      <c r="F280" s="406"/>
      <c r="G280" s="3" t="s">
        <v>1</v>
      </c>
      <c r="O280" s="3" t="s">
        <v>3</v>
      </c>
      <c r="P280" s="3" t="s">
        <v>1170</v>
      </c>
      <c r="Q280" s="5" t="s">
        <v>14</v>
      </c>
      <c r="R280" s="3" t="s">
        <v>1171</v>
      </c>
      <c r="S280" s="3" t="s">
        <v>6</v>
      </c>
      <c r="T280" s="3" t="s">
        <v>1172</v>
      </c>
      <c r="U280" s="3"/>
      <c r="V280" s="423" t="s">
        <v>1356</v>
      </c>
      <c r="W280" s="423"/>
      <c r="X280" s="26">
        <v>100</v>
      </c>
      <c r="Y280" s="415" t="s">
        <v>464</v>
      </c>
      <c r="Z280" s="415"/>
      <c r="AA280" s="406" t="s">
        <v>1152</v>
      </c>
      <c r="AB280" s="406"/>
      <c r="AC280" s="406"/>
    </row>
    <row r="281" spans="2:29" ht="36" customHeight="1">
      <c r="B281" s="1"/>
      <c r="C281" s="406" t="s">
        <v>1147</v>
      </c>
      <c r="D281" s="406"/>
      <c r="E281" s="406"/>
      <c r="F281" s="406"/>
      <c r="G281" s="3" t="s">
        <v>1</v>
      </c>
      <c r="O281" s="3" t="s">
        <v>3</v>
      </c>
      <c r="P281" s="3" t="s">
        <v>1173</v>
      </c>
      <c r="Q281" s="5" t="s">
        <v>14</v>
      </c>
      <c r="R281" s="3" t="s">
        <v>1174</v>
      </c>
      <c r="S281" s="3" t="s">
        <v>6</v>
      </c>
      <c r="T281" s="3" t="s">
        <v>1175</v>
      </c>
      <c r="U281" s="24"/>
      <c r="V281" s="392" t="s">
        <v>1356</v>
      </c>
      <c r="W281" s="392"/>
      <c r="X281" s="28">
        <v>57.68</v>
      </c>
      <c r="Y281" s="422" t="s">
        <v>464</v>
      </c>
      <c r="Z281" s="415"/>
      <c r="AA281" s="406" t="s">
        <v>1156</v>
      </c>
      <c r="AB281" s="406"/>
      <c r="AC281" s="406"/>
    </row>
    <row r="282" spans="2:29" ht="36" customHeight="1">
      <c r="B282" s="1"/>
      <c r="C282" s="18"/>
      <c r="D282" s="18"/>
      <c r="E282" s="18"/>
      <c r="F282" s="18"/>
      <c r="G282" s="18"/>
      <c r="O282" s="18"/>
      <c r="P282" s="18"/>
      <c r="Q282" s="25"/>
      <c r="R282" s="18"/>
      <c r="S282" s="18"/>
      <c r="T282" s="18"/>
      <c r="U282" s="35"/>
      <c r="V282" s="394" t="s">
        <v>1273</v>
      </c>
      <c r="W282" s="394"/>
      <c r="X282" s="37">
        <f>SUM(X274:X281)</f>
        <v>836.5199999999999</v>
      </c>
      <c r="Y282" s="22"/>
      <c r="Z282" s="22"/>
      <c r="AA282" s="2"/>
      <c r="AB282" s="2"/>
      <c r="AC282" s="2"/>
    </row>
    <row r="283" spans="1:29" ht="36" customHeight="1">
      <c r="A283" s="31"/>
      <c r="B283" s="1"/>
      <c r="C283" s="2"/>
      <c r="D283" s="2"/>
      <c r="E283" s="2"/>
      <c r="F283" s="2"/>
      <c r="G283" s="2"/>
      <c r="H283" s="31"/>
      <c r="I283" s="31"/>
      <c r="J283" s="31"/>
      <c r="K283" s="31"/>
      <c r="L283" s="31"/>
      <c r="M283" s="31"/>
      <c r="N283" s="31"/>
      <c r="O283" s="2"/>
      <c r="P283" s="2"/>
      <c r="Q283" s="32"/>
      <c r="R283" s="2"/>
      <c r="S283" s="2"/>
      <c r="T283" s="2"/>
      <c r="U283" s="2"/>
      <c r="V283" s="2"/>
      <c r="W283" s="2"/>
      <c r="X283" s="34"/>
      <c r="Y283" s="22"/>
      <c r="Z283" s="22"/>
      <c r="AA283" s="2"/>
      <c r="AB283" s="2"/>
      <c r="AC283" s="2"/>
    </row>
    <row r="284" spans="2:29" ht="19.5" customHeight="1">
      <c r="B284" s="1"/>
      <c r="C284" s="403" t="s">
        <v>545</v>
      </c>
      <c r="D284" s="403"/>
      <c r="E284" s="403"/>
      <c r="F284" s="403"/>
      <c r="G284" s="403"/>
      <c r="H284" s="403"/>
      <c r="I284" s="403"/>
      <c r="J284" s="403"/>
      <c r="K284" s="403"/>
      <c r="L284" s="403"/>
      <c r="M284" s="403"/>
      <c r="N284" s="403"/>
      <c r="O284" s="403"/>
      <c r="P284" s="403"/>
      <c r="Q284" s="403"/>
      <c r="R284" s="403"/>
      <c r="S284" s="403"/>
      <c r="T284" s="403"/>
      <c r="U284" s="403"/>
      <c r="V284" s="403"/>
      <c r="W284" s="403"/>
      <c r="X284" s="37" t="s">
        <v>1271</v>
      </c>
      <c r="Y284" s="421" t="s">
        <v>1262</v>
      </c>
      <c r="Z284" s="421"/>
      <c r="AA284" s="405" t="s">
        <v>1263</v>
      </c>
      <c r="AB284" s="405"/>
      <c r="AC284" s="405"/>
    </row>
    <row r="285" spans="2:29" ht="24" customHeight="1">
      <c r="B285" s="1"/>
      <c r="C285" s="407" t="s">
        <v>1176</v>
      </c>
      <c r="D285" s="407"/>
      <c r="E285" s="407"/>
      <c r="F285" s="407"/>
      <c r="G285" s="8" t="s">
        <v>1</v>
      </c>
      <c r="O285" s="8" t="s">
        <v>3</v>
      </c>
      <c r="P285" s="8" t="s">
        <v>1177</v>
      </c>
      <c r="Q285" s="9" t="s">
        <v>14</v>
      </c>
      <c r="R285" s="8" t="s">
        <v>1178</v>
      </c>
      <c r="S285" s="8" t="s">
        <v>6</v>
      </c>
      <c r="T285" s="8" t="s">
        <v>1179</v>
      </c>
      <c r="U285" s="8"/>
      <c r="V285" s="407" t="s">
        <v>1357</v>
      </c>
      <c r="W285" s="407"/>
      <c r="X285" s="10">
        <v>22</v>
      </c>
      <c r="Y285" s="417" t="s">
        <v>544</v>
      </c>
      <c r="Z285" s="417"/>
      <c r="AA285" s="406" t="s">
        <v>547</v>
      </c>
      <c r="AB285" s="406"/>
      <c r="AC285" s="406"/>
    </row>
    <row r="286" spans="2:29" ht="24" customHeight="1">
      <c r="B286" s="1"/>
      <c r="C286" s="406" t="s">
        <v>1176</v>
      </c>
      <c r="D286" s="406"/>
      <c r="E286" s="406"/>
      <c r="F286" s="406"/>
      <c r="G286" s="3" t="s">
        <v>1</v>
      </c>
      <c r="O286" s="3" t="s">
        <v>3</v>
      </c>
      <c r="P286" s="3" t="s">
        <v>1180</v>
      </c>
      <c r="Q286" s="5" t="s">
        <v>14</v>
      </c>
      <c r="R286" s="3" t="s">
        <v>1181</v>
      </c>
      <c r="S286" s="3" t="s">
        <v>6</v>
      </c>
      <c r="T286" s="3" t="s">
        <v>1182</v>
      </c>
      <c r="U286" s="3"/>
      <c r="V286" s="407" t="s">
        <v>1357</v>
      </c>
      <c r="W286" s="407"/>
      <c r="X286" s="6">
        <v>20</v>
      </c>
      <c r="Y286" s="415" t="s">
        <v>544</v>
      </c>
      <c r="Z286" s="415"/>
      <c r="AA286" s="406" t="s">
        <v>547</v>
      </c>
      <c r="AB286" s="406"/>
      <c r="AC286" s="406"/>
    </row>
    <row r="287" spans="2:29" ht="24" customHeight="1">
      <c r="B287" s="1"/>
      <c r="C287" s="406" t="s">
        <v>1176</v>
      </c>
      <c r="D287" s="406"/>
      <c r="E287" s="406"/>
      <c r="F287" s="406"/>
      <c r="G287" s="3" t="s">
        <v>1</v>
      </c>
      <c r="O287" s="3" t="s">
        <v>3</v>
      </c>
      <c r="P287" s="3" t="s">
        <v>1183</v>
      </c>
      <c r="Q287" s="5" t="s">
        <v>14</v>
      </c>
      <c r="R287" s="3" t="s">
        <v>1184</v>
      </c>
      <c r="S287" s="3" t="s">
        <v>6</v>
      </c>
      <c r="T287" s="3" t="s">
        <v>1185</v>
      </c>
      <c r="U287" s="3"/>
      <c r="V287" s="407" t="s">
        <v>1357</v>
      </c>
      <c r="W287" s="407"/>
      <c r="X287" s="6">
        <v>30</v>
      </c>
      <c r="Y287" s="415" t="s">
        <v>544</v>
      </c>
      <c r="Z287" s="415"/>
      <c r="AA287" s="406" t="s">
        <v>547</v>
      </c>
      <c r="AB287" s="406"/>
      <c r="AC287" s="406"/>
    </row>
    <row r="288" spans="2:29" ht="24" customHeight="1">
      <c r="B288" s="1"/>
      <c r="C288" s="406" t="s">
        <v>1176</v>
      </c>
      <c r="D288" s="406"/>
      <c r="E288" s="406"/>
      <c r="F288" s="406"/>
      <c r="G288" s="3" t="s">
        <v>1</v>
      </c>
      <c r="O288" s="3" t="s">
        <v>3</v>
      </c>
      <c r="P288" s="3" t="s">
        <v>1186</v>
      </c>
      <c r="Q288" s="5" t="s">
        <v>14</v>
      </c>
      <c r="R288" s="3" t="s">
        <v>1187</v>
      </c>
      <c r="S288" s="3" t="s">
        <v>6</v>
      </c>
      <c r="T288" s="3" t="s">
        <v>1188</v>
      </c>
      <c r="U288" s="3"/>
      <c r="V288" s="407" t="s">
        <v>1357</v>
      </c>
      <c r="W288" s="407"/>
      <c r="X288" s="26">
        <v>15.6</v>
      </c>
      <c r="Y288" s="415" t="s">
        <v>544</v>
      </c>
      <c r="Z288" s="415"/>
      <c r="AA288" s="406" t="s">
        <v>547</v>
      </c>
      <c r="AB288" s="406"/>
      <c r="AC288" s="406"/>
    </row>
    <row r="289" spans="2:29" ht="24" customHeight="1">
      <c r="B289" s="1"/>
      <c r="C289" s="18"/>
      <c r="D289" s="18"/>
      <c r="E289" s="18"/>
      <c r="F289" s="18"/>
      <c r="G289" s="18"/>
      <c r="O289" s="18"/>
      <c r="P289" s="18"/>
      <c r="Q289" s="25"/>
      <c r="R289" s="18"/>
      <c r="S289" s="18"/>
      <c r="T289" s="18"/>
      <c r="U289" s="35"/>
      <c r="V289" s="394" t="s">
        <v>1273</v>
      </c>
      <c r="W289" s="394"/>
      <c r="X289" s="37">
        <f>SUM(X285:X288)</f>
        <v>87.6</v>
      </c>
      <c r="Y289" s="22"/>
      <c r="Z289" s="22"/>
      <c r="AA289" s="2"/>
      <c r="AB289" s="2"/>
      <c r="AC289" s="2"/>
    </row>
    <row r="290" spans="1:29" ht="24" customHeight="1">
      <c r="A290" s="31"/>
      <c r="B290" s="1"/>
      <c r="C290" s="2"/>
      <c r="D290" s="2"/>
      <c r="E290" s="2"/>
      <c r="F290" s="2"/>
      <c r="G290" s="2"/>
      <c r="H290" s="31"/>
      <c r="I290" s="31"/>
      <c r="J290" s="31"/>
      <c r="K290" s="31"/>
      <c r="L290" s="31"/>
      <c r="M290" s="31"/>
      <c r="N290" s="31"/>
      <c r="O290" s="2"/>
      <c r="P290" s="2"/>
      <c r="Q290" s="32"/>
      <c r="R290" s="2"/>
      <c r="S290" s="2"/>
      <c r="T290" s="2"/>
      <c r="U290" s="2"/>
      <c r="V290" s="2"/>
      <c r="W290" s="2"/>
      <c r="X290" s="34"/>
      <c r="Y290" s="22"/>
      <c r="Z290" s="22"/>
      <c r="AA290" s="2"/>
      <c r="AB290" s="2"/>
      <c r="AC290" s="2"/>
    </row>
    <row r="291" spans="2:29" ht="27" customHeight="1">
      <c r="B291" s="1"/>
      <c r="C291" s="403" t="s">
        <v>655</v>
      </c>
      <c r="D291" s="403"/>
      <c r="E291" s="403"/>
      <c r="F291" s="403"/>
      <c r="G291" s="403"/>
      <c r="H291" s="403"/>
      <c r="I291" s="403"/>
      <c r="J291" s="403"/>
      <c r="K291" s="403"/>
      <c r="L291" s="403"/>
      <c r="M291" s="403"/>
      <c r="N291" s="403"/>
      <c r="O291" s="403"/>
      <c r="P291" s="403"/>
      <c r="Q291" s="403"/>
      <c r="R291" s="403"/>
      <c r="S291" s="403"/>
      <c r="T291" s="403"/>
      <c r="U291" s="403"/>
      <c r="V291" s="403"/>
      <c r="W291" s="403"/>
      <c r="X291" s="37" t="s">
        <v>1271</v>
      </c>
      <c r="Y291" s="421" t="s">
        <v>1262</v>
      </c>
      <c r="Z291" s="421"/>
      <c r="AA291" s="419" t="s">
        <v>1263</v>
      </c>
      <c r="AB291" s="405"/>
      <c r="AC291" s="405"/>
    </row>
    <row r="292" spans="2:29" ht="24" customHeight="1">
      <c r="B292" s="1"/>
      <c r="C292" s="392" t="s">
        <v>1189</v>
      </c>
      <c r="D292" s="392"/>
      <c r="E292" s="392"/>
      <c r="F292" s="392"/>
      <c r="G292" s="20" t="s">
        <v>1</v>
      </c>
      <c r="H292" s="21"/>
      <c r="I292" s="21"/>
      <c r="J292" s="21"/>
      <c r="K292" s="21"/>
      <c r="L292" s="21"/>
      <c r="M292" s="21"/>
      <c r="N292" s="21"/>
      <c r="O292" s="20" t="s">
        <v>3</v>
      </c>
      <c r="P292" s="20"/>
      <c r="Q292" s="27" t="s">
        <v>4</v>
      </c>
      <c r="R292" s="20" t="s">
        <v>849</v>
      </c>
      <c r="S292" s="20" t="s">
        <v>6</v>
      </c>
      <c r="T292" s="20" t="s">
        <v>850</v>
      </c>
      <c r="U292" s="44"/>
      <c r="V292" s="392" t="s">
        <v>1359</v>
      </c>
      <c r="W292" s="392"/>
      <c r="X292" s="28">
        <v>1513.16</v>
      </c>
      <c r="Y292" s="397" t="s">
        <v>112</v>
      </c>
      <c r="Z292" s="394"/>
      <c r="AA292" s="420" t="s">
        <v>1274</v>
      </c>
      <c r="AB292" s="406"/>
      <c r="AC292" s="406"/>
    </row>
    <row r="293" spans="2:29" ht="24" customHeight="1">
      <c r="B293" s="1"/>
      <c r="C293" s="51"/>
      <c r="D293" s="51"/>
      <c r="E293" s="51"/>
      <c r="F293" s="51"/>
      <c r="G293" s="51"/>
      <c r="O293" s="51"/>
      <c r="P293" s="51"/>
      <c r="Q293" s="70"/>
      <c r="R293" s="51"/>
      <c r="S293" s="51"/>
      <c r="T293" s="51"/>
      <c r="U293" s="65"/>
      <c r="V293" s="394" t="s">
        <v>1273</v>
      </c>
      <c r="W293" s="394"/>
      <c r="X293" s="37">
        <f>SUM(X292)</f>
        <v>1513.16</v>
      </c>
      <c r="Y293" s="22"/>
      <c r="Z293" s="22"/>
      <c r="AA293" s="2"/>
      <c r="AB293" s="2"/>
      <c r="AC293" s="2"/>
    </row>
    <row r="294" spans="1:29" ht="24" customHeight="1">
      <c r="A294" s="31"/>
      <c r="B294" s="1"/>
      <c r="C294" s="2"/>
      <c r="D294" s="2"/>
      <c r="E294" s="2"/>
      <c r="F294" s="2"/>
      <c r="G294" s="2"/>
      <c r="H294" s="31"/>
      <c r="I294" s="31"/>
      <c r="J294" s="31"/>
      <c r="K294" s="31"/>
      <c r="L294" s="31"/>
      <c r="M294" s="31"/>
      <c r="N294" s="31"/>
      <c r="O294" s="2"/>
      <c r="P294" s="2"/>
      <c r="Q294" s="32"/>
      <c r="R294" s="2"/>
      <c r="S294" s="2"/>
      <c r="T294" s="2"/>
      <c r="U294" s="2"/>
      <c r="V294" s="2"/>
      <c r="W294" s="2"/>
      <c r="X294" s="34"/>
      <c r="Y294" s="22"/>
      <c r="Z294" s="22"/>
      <c r="AA294" s="2"/>
      <c r="AB294" s="2"/>
      <c r="AC294" s="2"/>
    </row>
    <row r="295" spans="2:29" ht="19.5" customHeight="1">
      <c r="B295" s="1"/>
      <c r="C295" s="403" t="s">
        <v>1190</v>
      </c>
      <c r="D295" s="403"/>
      <c r="E295" s="403"/>
      <c r="F295" s="403"/>
      <c r="G295" s="40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403"/>
      <c r="S295" s="403"/>
      <c r="T295" s="403"/>
      <c r="U295" s="403"/>
      <c r="V295" s="403"/>
      <c r="W295" s="403"/>
      <c r="X295" s="37" t="s">
        <v>1271</v>
      </c>
      <c r="Y295" s="421" t="s">
        <v>1262</v>
      </c>
      <c r="Z295" s="421"/>
      <c r="AA295" s="405" t="s">
        <v>1263</v>
      </c>
      <c r="AB295" s="405"/>
      <c r="AC295" s="405"/>
    </row>
    <row r="296" spans="2:29" ht="36" customHeight="1">
      <c r="B296" s="1"/>
      <c r="C296" s="392" t="s">
        <v>1191</v>
      </c>
      <c r="D296" s="392"/>
      <c r="E296" s="392"/>
      <c r="F296" s="392"/>
      <c r="G296" s="20" t="s">
        <v>1</v>
      </c>
      <c r="H296" s="21"/>
      <c r="I296" s="21"/>
      <c r="J296" s="21"/>
      <c r="K296" s="21"/>
      <c r="L296" s="21"/>
      <c r="M296" s="21"/>
      <c r="N296" s="21"/>
      <c r="O296" s="20" t="s">
        <v>3</v>
      </c>
      <c r="P296" s="20"/>
      <c r="Q296" s="27" t="s">
        <v>10</v>
      </c>
      <c r="R296" s="20" t="s">
        <v>1193</v>
      </c>
      <c r="S296" s="20" t="s">
        <v>6</v>
      </c>
      <c r="T296" s="20" t="s">
        <v>1194</v>
      </c>
      <c r="U296" s="20"/>
      <c r="V296" s="392" t="s">
        <v>1358</v>
      </c>
      <c r="W296" s="392"/>
      <c r="X296" s="28">
        <v>154863</v>
      </c>
      <c r="Y296" s="394" t="s">
        <v>225</v>
      </c>
      <c r="Z296" s="394"/>
      <c r="AA296" s="392" t="s">
        <v>1192</v>
      </c>
      <c r="AB296" s="392"/>
      <c r="AC296" s="392"/>
    </row>
    <row r="297" spans="2:29" ht="36" customHeight="1">
      <c r="B297" s="1"/>
      <c r="C297" s="407" t="s">
        <v>1195</v>
      </c>
      <c r="D297" s="407"/>
      <c r="E297" s="407"/>
      <c r="F297" s="407"/>
      <c r="G297" s="8" t="s">
        <v>1</v>
      </c>
      <c r="O297" s="8" t="s">
        <v>3</v>
      </c>
      <c r="P297" s="8"/>
      <c r="Q297" s="9" t="s">
        <v>10</v>
      </c>
      <c r="R297" s="8" t="s">
        <v>1193</v>
      </c>
      <c r="S297" s="8" t="s">
        <v>6</v>
      </c>
      <c r="T297" s="8" t="s">
        <v>1194</v>
      </c>
      <c r="U297" s="69"/>
      <c r="V297" s="418" t="s">
        <v>1358</v>
      </c>
      <c r="W297" s="418"/>
      <c r="X297" s="42">
        <f>2234.83-5.9</f>
        <v>2228.93</v>
      </c>
      <c r="Y297" s="416" t="s">
        <v>225</v>
      </c>
      <c r="Z297" s="417"/>
      <c r="AA297" s="407" t="s">
        <v>1192</v>
      </c>
      <c r="AB297" s="407"/>
      <c r="AC297" s="407"/>
    </row>
    <row r="298" spans="2:24" ht="19.5" customHeight="1">
      <c r="B298" s="1"/>
      <c r="V298" s="21"/>
      <c r="W298" s="21"/>
      <c r="X298" s="60">
        <f>SUM(X296:X297)</f>
        <v>157091.93</v>
      </c>
    </row>
    <row r="299" ht="19.5" customHeight="1">
      <c r="B299" s="1"/>
    </row>
    <row r="300" ht="36" customHeight="1" hidden="1">
      <c r="B300" s="1"/>
    </row>
    <row r="301" spans="2:23" ht="12.75" customHeight="1" hidden="1">
      <c r="B301" s="1"/>
      <c r="V301" s="73" t="s">
        <v>1443</v>
      </c>
      <c r="W301" s="75">
        <f>X12</f>
        <v>530802.96</v>
      </c>
    </row>
    <row r="302" spans="2:23" ht="12.75" customHeight="1" hidden="1">
      <c r="B302" s="1"/>
      <c r="V302" s="73" t="s">
        <v>1444</v>
      </c>
      <c r="W302" s="75">
        <f>X18+X22+X84+X111+X142+X178+X197+X201+X233+X238+X245+X251+X261+X266+X271+X282+X289+X293</f>
        <v>158443.21000000002</v>
      </c>
    </row>
    <row r="303" spans="2:23" ht="12.75" customHeight="1" hidden="1">
      <c r="B303" s="1"/>
      <c r="V303" s="73" t="s">
        <v>1446</v>
      </c>
      <c r="W303" s="75">
        <f>X149+X154+X160+X166+X172</f>
        <v>48913.399999999994</v>
      </c>
    </row>
    <row r="304" spans="2:23" ht="12.75" customHeight="1" hidden="1">
      <c r="B304" s="1"/>
      <c r="V304" s="73" t="s">
        <v>1445</v>
      </c>
      <c r="W304" s="75">
        <v>-6525.23</v>
      </c>
    </row>
    <row r="305" spans="2:23" ht="12.75" customHeight="1" hidden="1">
      <c r="B305" s="1"/>
      <c r="V305" s="73" t="s">
        <v>1447</v>
      </c>
      <c r="W305" s="75">
        <v>157091.93</v>
      </c>
    </row>
    <row r="306" spans="2:23" ht="12.75" customHeight="1" hidden="1">
      <c r="B306" s="1"/>
      <c r="V306" s="73" t="s">
        <v>1273</v>
      </c>
      <c r="W306" s="75">
        <f>SUM(W301:W305)</f>
        <v>888726.27</v>
      </c>
    </row>
    <row r="307" ht="36" customHeight="1" hidden="1">
      <c r="B307" s="1"/>
    </row>
    <row r="308" ht="36" customHeight="1">
      <c r="B308" s="1"/>
    </row>
    <row r="309" spans="2:23" ht="36" customHeight="1">
      <c r="B309" s="1"/>
      <c r="V309" s="74"/>
      <c r="W309" s="76"/>
    </row>
    <row r="310" ht="36" customHeight="1">
      <c r="B310" s="1"/>
    </row>
    <row r="311" ht="19.5" customHeight="1">
      <c r="B311" s="1"/>
    </row>
    <row r="312" ht="36" customHeight="1">
      <c r="B312" s="1"/>
    </row>
    <row r="313" ht="36" customHeight="1">
      <c r="B313" s="1"/>
    </row>
    <row r="314" ht="36" customHeight="1">
      <c r="B314" s="1"/>
    </row>
    <row r="315" ht="36" customHeight="1">
      <c r="B315" s="1"/>
    </row>
    <row r="316" ht="19.5" customHeight="1">
      <c r="B316" s="1"/>
    </row>
    <row r="317" ht="36" customHeight="1">
      <c r="B317" s="1"/>
    </row>
    <row r="318" ht="36" customHeight="1">
      <c r="B318" s="1"/>
    </row>
    <row r="319" ht="36" customHeight="1">
      <c r="B319" s="1"/>
    </row>
    <row r="320" ht="36" customHeight="1">
      <c r="B320" s="1"/>
    </row>
    <row r="321" ht="19.5" customHeight="1">
      <c r="B321" s="1"/>
    </row>
    <row r="322" ht="46.5" customHeight="1">
      <c r="B322" s="1"/>
    </row>
    <row r="323" ht="19.5" customHeight="1">
      <c r="B323" s="1"/>
    </row>
    <row r="324" ht="36" customHeight="1">
      <c r="B324" s="1"/>
    </row>
    <row r="325" ht="36" customHeight="1">
      <c r="B325" s="1"/>
    </row>
    <row r="326" ht="36" customHeight="1">
      <c r="B326" s="1"/>
    </row>
    <row r="327" ht="24" customHeight="1">
      <c r="B327" s="1"/>
    </row>
    <row r="328" ht="24" customHeight="1">
      <c r="B328" s="1"/>
    </row>
    <row r="329" ht="36" customHeight="1">
      <c r="B329" s="1"/>
    </row>
    <row r="330" ht="36" customHeight="1">
      <c r="B330" s="1"/>
    </row>
    <row r="331" ht="36" customHeight="1">
      <c r="B331" s="1"/>
    </row>
    <row r="332" ht="36" customHeight="1">
      <c r="B332" s="1"/>
    </row>
    <row r="333" ht="36" customHeight="1">
      <c r="B333" s="1"/>
    </row>
    <row r="334" ht="36" customHeight="1">
      <c r="B334" s="1"/>
    </row>
    <row r="335" ht="36" customHeight="1">
      <c r="B335" s="1"/>
    </row>
    <row r="336" ht="36" customHeight="1">
      <c r="B336" s="1"/>
    </row>
    <row r="337" ht="46.5" customHeight="1">
      <c r="B337" s="1"/>
    </row>
    <row r="338" ht="19.5" customHeight="1">
      <c r="B338" s="1"/>
    </row>
    <row r="339" ht="36" customHeight="1">
      <c r="B339" s="1"/>
    </row>
    <row r="340" ht="36" customHeight="1">
      <c r="B340" s="1"/>
    </row>
    <row r="341" ht="36" customHeight="1">
      <c r="B341" s="1"/>
    </row>
    <row r="342" ht="36" customHeight="1">
      <c r="B342" s="1"/>
    </row>
    <row r="343" ht="36" customHeight="1">
      <c r="B343" s="1"/>
    </row>
    <row r="344" ht="36" customHeight="1">
      <c r="B344" s="1"/>
    </row>
    <row r="345" ht="36" customHeight="1">
      <c r="B345" s="1"/>
    </row>
    <row r="346" ht="19.5" customHeight="1">
      <c r="B346" s="1"/>
    </row>
    <row r="347" ht="36" customHeight="1">
      <c r="B347" s="1"/>
    </row>
    <row r="348" ht="36" customHeight="1">
      <c r="B348" s="1"/>
    </row>
    <row r="349" ht="36" customHeight="1">
      <c r="B349" s="1"/>
    </row>
    <row r="350" ht="36" customHeight="1">
      <c r="B350" s="1"/>
    </row>
    <row r="351" ht="36" customHeight="1">
      <c r="B351" s="1"/>
    </row>
    <row r="352" ht="24" customHeight="1">
      <c r="B352" s="1"/>
    </row>
    <row r="353" ht="19.5" customHeight="1">
      <c r="B353" s="1"/>
    </row>
    <row r="354" ht="24" customHeight="1">
      <c r="B354" s="1"/>
    </row>
    <row r="355" ht="24" customHeight="1">
      <c r="B355" s="1"/>
    </row>
    <row r="356" ht="24" customHeight="1">
      <c r="B356" s="1"/>
    </row>
    <row r="357" ht="19.5" customHeight="1">
      <c r="B357" s="1"/>
    </row>
    <row r="358" ht="36" customHeight="1">
      <c r="B358" s="1"/>
    </row>
    <row r="359" ht="19.5" customHeight="1">
      <c r="B359" s="1"/>
    </row>
    <row r="360" ht="24" customHeight="1">
      <c r="B360" s="1"/>
    </row>
    <row r="361" ht="24" customHeight="1">
      <c r="B361" s="1"/>
    </row>
    <row r="362" ht="24" customHeight="1">
      <c r="B362" s="1"/>
    </row>
    <row r="363" ht="24" customHeight="1">
      <c r="B363" s="1"/>
    </row>
    <row r="364" ht="24" customHeight="1">
      <c r="B364" s="1"/>
    </row>
    <row r="365" ht="24" customHeight="1">
      <c r="B365" s="1"/>
    </row>
    <row r="366" ht="24" customHeight="1">
      <c r="B366" s="1"/>
    </row>
    <row r="367" ht="24" customHeight="1">
      <c r="B367" s="1"/>
    </row>
    <row r="368" ht="24" customHeight="1">
      <c r="B368" s="1"/>
    </row>
    <row r="369" ht="24" customHeight="1">
      <c r="B369" s="1"/>
    </row>
    <row r="370" ht="24" customHeight="1">
      <c r="B370" s="1"/>
    </row>
    <row r="371" ht="24" customHeight="1">
      <c r="B371" s="1"/>
    </row>
    <row r="372" ht="24" customHeight="1">
      <c r="B372" s="1"/>
    </row>
    <row r="373" ht="24" customHeight="1">
      <c r="B373" s="1"/>
    </row>
    <row r="374" ht="24" customHeight="1">
      <c r="B374" s="1"/>
    </row>
    <row r="375" ht="24" customHeight="1">
      <c r="B375" s="1"/>
    </row>
    <row r="376" ht="24" customHeight="1">
      <c r="B376" s="1"/>
    </row>
    <row r="377" ht="24" customHeight="1">
      <c r="B377" s="1"/>
    </row>
    <row r="378" ht="24" customHeight="1">
      <c r="B378" s="1"/>
    </row>
    <row r="379" ht="24" customHeight="1">
      <c r="B379" s="1"/>
    </row>
    <row r="380" ht="24" customHeight="1">
      <c r="B380" s="1"/>
    </row>
    <row r="381" ht="24" customHeight="1">
      <c r="B381" s="1"/>
    </row>
    <row r="382" ht="24" customHeight="1">
      <c r="B382" s="1"/>
    </row>
    <row r="383" ht="24" customHeight="1">
      <c r="B383" s="1"/>
    </row>
    <row r="384" ht="24" customHeight="1">
      <c r="B384" s="1"/>
    </row>
    <row r="385" ht="24" customHeight="1">
      <c r="B385" s="1"/>
    </row>
    <row r="386" ht="24" customHeight="1">
      <c r="B386" s="1"/>
    </row>
    <row r="387" ht="24" customHeight="1">
      <c r="B387" s="1"/>
    </row>
    <row r="388" ht="24" customHeight="1">
      <c r="B388" s="1"/>
    </row>
    <row r="389" ht="24" customHeight="1">
      <c r="B389" s="1"/>
    </row>
    <row r="390" ht="24" customHeight="1">
      <c r="B390" s="1"/>
    </row>
    <row r="391" ht="24" customHeight="1">
      <c r="B391" s="1"/>
    </row>
    <row r="392" ht="24" customHeight="1">
      <c r="B392" s="1"/>
    </row>
    <row r="393" ht="24" customHeight="1">
      <c r="B393" s="1"/>
    </row>
    <row r="394" ht="24" customHeight="1">
      <c r="B394" s="1"/>
    </row>
    <row r="395" ht="24" customHeight="1">
      <c r="B395" s="1"/>
    </row>
    <row r="396" ht="24" customHeight="1">
      <c r="B396" s="1"/>
    </row>
    <row r="397" ht="24" customHeight="1">
      <c r="B397" s="1"/>
    </row>
    <row r="398" ht="24" customHeight="1">
      <c r="B398" s="1"/>
    </row>
    <row r="399" ht="24" customHeight="1">
      <c r="B399" s="1"/>
    </row>
    <row r="400" ht="24" customHeight="1">
      <c r="B400" s="1"/>
    </row>
    <row r="401" ht="24.75" customHeight="1">
      <c r="B401" s="1"/>
    </row>
    <row r="402" ht="18.75" customHeight="1">
      <c r="B402" s="1"/>
    </row>
  </sheetData>
  <sheetProtection/>
  <mergeCells count="974">
    <mergeCell ref="Y23:Z23"/>
    <mergeCell ref="Y86:Z86"/>
    <mergeCell ref="Y113:Z113"/>
    <mergeCell ref="Y144:Z144"/>
    <mergeCell ref="AA24:AC24"/>
    <mergeCell ref="Y28:Z28"/>
    <mergeCell ref="AA28:AC28"/>
    <mergeCell ref="Y30:Z30"/>
    <mergeCell ref="AA30:AC30"/>
    <mergeCell ref="Y32:Z32"/>
    <mergeCell ref="U154:W154"/>
    <mergeCell ref="U160:W160"/>
    <mergeCell ref="U166:W166"/>
    <mergeCell ref="U172:W172"/>
    <mergeCell ref="U178:W178"/>
    <mergeCell ref="U197:W197"/>
    <mergeCell ref="C168:W168"/>
    <mergeCell ref="C174:W174"/>
    <mergeCell ref="C180:W180"/>
    <mergeCell ref="C182:F182"/>
    <mergeCell ref="Y8:Z8"/>
    <mergeCell ref="U12:W12"/>
    <mergeCell ref="U18:W18"/>
    <mergeCell ref="Y14:Z14"/>
    <mergeCell ref="U149:W149"/>
    <mergeCell ref="U142:W142"/>
    <mergeCell ref="U111:W111"/>
    <mergeCell ref="U84:W84"/>
    <mergeCell ref="U22:W22"/>
    <mergeCell ref="Y19:Z19"/>
    <mergeCell ref="Y156:Z156"/>
    <mergeCell ref="Y151:Z151"/>
    <mergeCell ref="V261:W261"/>
    <mergeCell ref="V251:W251"/>
    <mergeCell ref="V245:W245"/>
    <mergeCell ref="V238:W238"/>
    <mergeCell ref="V233:W233"/>
    <mergeCell ref="Y162:Z162"/>
    <mergeCell ref="C162:W162"/>
    <mergeCell ref="Y165:Z165"/>
    <mergeCell ref="C7:W7"/>
    <mergeCell ref="AA7:AC7"/>
    <mergeCell ref="C6:D6"/>
    <mergeCell ref="F6:AC6"/>
    <mergeCell ref="C8:W8"/>
    <mergeCell ref="C9:F9"/>
    <mergeCell ref="Y9:Z9"/>
    <mergeCell ref="AA9:AC9"/>
    <mergeCell ref="V9:W9"/>
    <mergeCell ref="AA8:AC8"/>
    <mergeCell ref="C11:F11"/>
    <mergeCell ref="Y11:Z11"/>
    <mergeCell ref="AA11:AC11"/>
    <mergeCell ref="V11:W11"/>
    <mergeCell ref="C10:F10"/>
    <mergeCell ref="Y10:Z10"/>
    <mergeCell ref="AA10:AC10"/>
    <mergeCell ref="V10:W10"/>
    <mergeCell ref="C16:F16"/>
    <mergeCell ref="Y16:Z16"/>
    <mergeCell ref="AA16:AC16"/>
    <mergeCell ref="V16:W16"/>
    <mergeCell ref="C14:W14"/>
    <mergeCell ref="AA14:AC14"/>
    <mergeCell ref="C15:F15"/>
    <mergeCell ref="Y15:Z15"/>
    <mergeCell ref="AA15:AC15"/>
    <mergeCell ref="V15:W15"/>
    <mergeCell ref="C19:W19"/>
    <mergeCell ref="C20:F20"/>
    <mergeCell ref="Y20:Z20"/>
    <mergeCell ref="AA20:AC20"/>
    <mergeCell ref="V20:W20"/>
    <mergeCell ref="C17:F17"/>
    <mergeCell ref="Y17:Z17"/>
    <mergeCell ref="AA17:AC17"/>
    <mergeCell ref="V17:W17"/>
    <mergeCell ref="AA19:AC19"/>
    <mergeCell ref="C21:F21"/>
    <mergeCell ref="Y21:Z21"/>
    <mergeCell ref="AA21:AC21"/>
    <mergeCell ref="V21:W21"/>
    <mergeCell ref="Y168:Z168"/>
    <mergeCell ref="Y174:Z174"/>
    <mergeCell ref="C23:W23"/>
    <mergeCell ref="AA23:AC23"/>
    <mergeCell ref="C24:F24"/>
    <mergeCell ref="Y24:Z24"/>
    <mergeCell ref="V24:W24"/>
    <mergeCell ref="Y26:Z26"/>
    <mergeCell ref="AA26:AC26"/>
    <mergeCell ref="V26:W26"/>
    <mergeCell ref="C25:F25"/>
    <mergeCell ref="Y25:Z25"/>
    <mergeCell ref="AA25:AC25"/>
    <mergeCell ref="V25:W25"/>
    <mergeCell ref="V28:W28"/>
    <mergeCell ref="C27:F27"/>
    <mergeCell ref="Y27:Z27"/>
    <mergeCell ref="AA27:AC27"/>
    <mergeCell ref="V27:W27"/>
    <mergeCell ref="C26:F26"/>
    <mergeCell ref="C28:F28"/>
    <mergeCell ref="V30:W30"/>
    <mergeCell ref="C29:F29"/>
    <mergeCell ref="Y29:Z29"/>
    <mergeCell ref="AA29:AC29"/>
    <mergeCell ref="V29:W29"/>
    <mergeCell ref="C30:F30"/>
    <mergeCell ref="AA32:AC32"/>
    <mergeCell ref="V32:W32"/>
    <mergeCell ref="C31:F31"/>
    <mergeCell ref="Y31:Z31"/>
    <mergeCell ref="AA31:AC31"/>
    <mergeCell ref="V31:W31"/>
    <mergeCell ref="C32:F32"/>
    <mergeCell ref="Y34:Z34"/>
    <mergeCell ref="AA34:AC34"/>
    <mergeCell ref="V34:W34"/>
    <mergeCell ref="C33:F33"/>
    <mergeCell ref="Y33:Z33"/>
    <mergeCell ref="AA33:AC33"/>
    <mergeCell ref="V33:W33"/>
    <mergeCell ref="C34:F34"/>
    <mergeCell ref="Y36:Z36"/>
    <mergeCell ref="AA36:AC36"/>
    <mergeCell ref="V36:W36"/>
    <mergeCell ref="C35:F35"/>
    <mergeCell ref="Y35:Z35"/>
    <mergeCell ref="AA35:AC35"/>
    <mergeCell ref="V35:W35"/>
    <mergeCell ref="C36:F36"/>
    <mergeCell ref="Y38:Z38"/>
    <mergeCell ref="AA38:AC38"/>
    <mergeCell ref="V38:W38"/>
    <mergeCell ref="C37:F37"/>
    <mergeCell ref="Y37:Z37"/>
    <mergeCell ref="AA37:AC37"/>
    <mergeCell ref="V37:W37"/>
    <mergeCell ref="C38:F38"/>
    <mergeCell ref="Y40:Z40"/>
    <mergeCell ref="AA40:AC40"/>
    <mergeCell ref="V40:W40"/>
    <mergeCell ref="C39:F39"/>
    <mergeCell ref="Y39:Z39"/>
    <mergeCell ref="AA39:AC39"/>
    <mergeCell ref="V39:W39"/>
    <mergeCell ref="C40:F40"/>
    <mergeCell ref="Y42:Z42"/>
    <mergeCell ref="AA42:AC42"/>
    <mergeCell ref="V42:W42"/>
    <mergeCell ref="C41:F41"/>
    <mergeCell ref="Y41:Z41"/>
    <mergeCell ref="AA41:AC41"/>
    <mergeCell ref="V41:W41"/>
    <mergeCell ref="C42:F42"/>
    <mergeCell ref="Y44:Z44"/>
    <mergeCell ref="AA44:AC44"/>
    <mergeCell ref="V44:W44"/>
    <mergeCell ref="C43:F43"/>
    <mergeCell ref="Y43:Z43"/>
    <mergeCell ref="AA43:AC43"/>
    <mergeCell ref="V43:W43"/>
    <mergeCell ref="C44:F44"/>
    <mergeCell ref="Y46:Z46"/>
    <mergeCell ref="AA46:AC46"/>
    <mergeCell ref="V46:W46"/>
    <mergeCell ref="C45:F45"/>
    <mergeCell ref="Y45:Z45"/>
    <mergeCell ref="AA45:AC45"/>
    <mergeCell ref="V45:W45"/>
    <mergeCell ref="C46:F46"/>
    <mergeCell ref="Y48:Z48"/>
    <mergeCell ref="AA48:AC48"/>
    <mergeCell ref="V48:W48"/>
    <mergeCell ref="C47:F47"/>
    <mergeCell ref="Y47:Z47"/>
    <mergeCell ref="AA47:AC47"/>
    <mergeCell ref="V47:W47"/>
    <mergeCell ref="C48:F48"/>
    <mergeCell ref="Y51:Z51"/>
    <mergeCell ref="AA51:AC51"/>
    <mergeCell ref="V51:W51"/>
    <mergeCell ref="C49:F49"/>
    <mergeCell ref="Y49:Z49"/>
    <mergeCell ref="AA49:AC49"/>
    <mergeCell ref="V49:W49"/>
    <mergeCell ref="C51:F51"/>
    <mergeCell ref="Y50:Z50"/>
    <mergeCell ref="AA50:AC50"/>
    <mergeCell ref="Y53:Z53"/>
    <mergeCell ref="AA53:AC53"/>
    <mergeCell ref="V53:W53"/>
    <mergeCell ref="C52:F52"/>
    <mergeCell ref="Y52:Z52"/>
    <mergeCell ref="AA52:AC52"/>
    <mergeCell ref="V52:W52"/>
    <mergeCell ref="C53:F53"/>
    <mergeCell ref="Y55:Z55"/>
    <mergeCell ref="AA55:AC55"/>
    <mergeCell ref="V55:W55"/>
    <mergeCell ref="C54:F54"/>
    <mergeCell ref="Y54:Z54"/>
    <mergeCell ref="AA54:AC54"/>
    <mergeCell ref="V54:W54"/>
    <mergeCell ref="C55:F55"/>
    <mergeCell ref="Y57:Z57"/>
    <mergeCell ref="AA57:AC57"/>
    <mergeCell ref="V57:W57"/>
    <mergeCell ref="C56:F56"/>
    <mergeCell ref="Y56:Z56"/>
    <mergeCell ref="AA56:AC56"/>
    <mergeCell ref="V56:W56"/>
    <mergeCell ref="C57:F57"/>
    <mergeCell ref="Y59:Z59"/>
    <mergeCell ref="AA59:AC59"/>
    <mergeCell ref="V59:W59"/>
    <mergeCell ref="C58:F58"/>
    <mergeCell ref="Y58:Z58"/>
    <mergeCell ref="AA58:AC58"/>
    <mergeCell ref="V58:W58"/>
    <mergeCell ref="C59:F59"/>
    <mergeCell ref="Y61:Z61"/>
    <mergeCell ref="AA61:AC61"/>
    <mergeCell ref="V61:W61"/>
    <mergeCell ref="C60:F60"/>
    <mergeCell ref="Y60:Z60"/>
    <mergeCell ref="AA60:AC60"/>
    <mergeCell ref="V60:W60"/>
    <mergeCell ref="C61:F61"/>
    <mergeCell ref="Y63:Z63"/>
    <mergeCell ref="AA63:AC63"/>
    <mergeCell ref="V63:W63"/>
    <mergeCell ref="C62:F62"/>
    <mergeCell ref="Y62:Z62"/>
    <mergeCell ref="AA62:AC62"/>
    <mergeCell ref="V62:W62"/>
    <mergeCell ref="C63:F63"/>
    <mergeCell ref="Y65:Z65"/>
    <mergeCell ref="AA65:AC65"/>
    <mergeCell ref="V65:W65"/>
    <mergeCell ref="C64:F64"/>
    <mergeCell ref="Y64:Z64"/>
    <mergeCell ref="AA64:AC64"/>
    <mergeCell ref="V64:W64"/>
    <mergeCell ref="C65:F65"/>
    <mergeCell ref="Y67:Z67"/>
    <mergeCell ref="AA67:AC67"/>
    <mergeCell ref="V67:W67"/>
    <mergeCell ref="C66:F66"/>
    <mergeCell ref="Y66:Z66"/>
    <mergeCell ref="AA66:AC66"/>
    <mergeCell ref="V66:W66"/>
    <mergeCell ref="C67:F67"/>
    <mergeCell ref="Y69:Z69"/>
    <mergeCell ref="AA69:AC69"/>
    <mergeCell ref="V69:W69"/>
    <mergeCell ref="C68:F68"/>
    <mergeCell ref="Y68:Z68"/>
    <mergeCell ref="AA68:AC68"/>
    <mergeCell ref="V68:W68"/>
    <mergeCell ref="C69:F69"/>
    <mergeCell ref="Y71:Z71"/>
    <mergeCell ref="AA71:AC71"/>
    <mergeCell ref="V71:W71"/>
    <mergeCell ref="C70:F70"/>
    <mergeCell ref="Y70:Z70"/>
    <mergeCell ref="AA70:AC70"/>
    <mergeCell ref="V70:W70"/>
    <mergeCell ref="C71:F71"/>
    <mergeCell ref="Y73:Z73"/>
    <mergeCell ref="AA73:AC73"/>
    <mergeCell ref="V73:W73"/>
    <mergeCell ref="C72:F72"/>
    <mergeCell ref="Y72:Z72"/>
    <mergeCell ref="AA72:AC72"/>
    <mergeCell ref="V72:W72"/>
    <mergeCell ref="C73:F73"/>
    <mergeCell ref="Y75:Z75"/>
    <mergeCell ref="AA75:AC75"/>
    <mergeCell ref="V75:W75"/>
    <mergeCell ref="C74:F74"/>
    <mergeCell ref="Y74:Z74"/>
    <mergeCell ref="AA74:AC74"/>
    <mergeCell ref="V74:W74"/>
    <mergeCell ref="C75:F75"/>
    <mergeCell ref="Y77:Z77"/>
    <mergeCell ref="AA77:AC77"/>
    <mergeCell ref="V77:W77"/>
    <mergeCell ref="C76:F76"/>
    <mergeCell ref="Y76:Z76"/>
    <mergeCell ref="AA76:AC76"/>
    <mergeCell ref="V76:W76"/>
    <mergeCell ref="C77:F77"/>
    <mergeCell ref="Y79:Z79"/>
    <mergeCell ref="AA79:AC79"/>
    <mergeCell ref="V79:W79"/>
    <mergeCell ref="C78:F78"/>
    <mergeCell ref="Y78:Z78"/>
    <mergeCell ref="AA78:AC78"/>
    <mergeCell ref="V78:W78"/>
    <mergeCell ref="C79:F79"/>
    <mergeCell ref="Y81:Z81"/>
    <mergeCell ref="AA81:AC81"/>
    <mergeCell ref="V81:W81"/>
    <mergeCell ref="C80:F80"/>
    <mergeCell ref="Y80:Z80"/>
    <mergeCell ref="AA80:AC80"/>
    <mergeCell ref="V80:W80"/>
    <mergeCell ref="C81:F81"/>
    <mergeCell ref="Y83:Z83"/>
    <mergeCell ref="AA83:AC83"/>
    <mergeCell ref="V83:W83"/>
    <mergeCell ref="C82:F82"/>
    <mergeCell ref="Y82:Z82"/>
    <mergeCell ref="AA82:AC82"/>
    <mergeCell ref="V82:W82"/>
    <mergeCell ref="C83:F83"/>
    <mergeCell ref="C86:W86"/>
    <mergeCell ref="AA86:AC86"/>
    <mergeCell ref="C87:F87"/>
    <mergeCell ref="Y87:Z87"/>
    <mergeCell ref="AA87:AC87"/>
    <mergeCell ref="V87:W87"/>
    <mergeCell ref="C88:F88"/>
    <mergeCell ref="Y88:Z88"/>
    <mergeCell ref="AA88:AC88"/>
    <mergeCell ref="V88:W88"/>
    <mergeCell ref="Y180:Z180"/>
    <mergeCell ref="Y199:Z199"/>
    <mergeCell ref="C90:F90"/>
    <mergeCell ref="Y90:Z90"/>
    <mergeCell ref="AA90:AC90"/>
    <mergeCell ref="V90:W90"/>
    <mergeCell ref="C89:F89"/>
    <mergeCell ref="Y89:Z89"/>
    <mergeCell ref="AA89:AC89"/>
    <mergeCell ref="V89:W89"/>
    <mergeCell ref="C92:F92"/>
    <mergeCell ref="Y92:Z92"/>
    <mergeCell ref="AA92:AC92"/>
    <mergeCell ref="V92:W92"/>
    <mergeCell ref="C91:F91"/>
    <mergeCell ref="Y91:Z91"/>
    <mergeCell ref="AA91:AC91"/>
    <mergeCell ref="V91:W91"/>
    <mergeCell ref="C94:F94"/>
    <mergeCell ref="Y94:Z94"/>
    <mergeCell ref="AA94:AC94"/>
    <mergeCell ref="V94:W94"/>
    <mergeCell ref="C93:F93"/>
    <mergeCell ref="Y93:Z93"/>
    <mergeCell ref="AA93:AC93"/>
    <mergeCell ref="V93:W93"/>
    <mergeCell ref="C96:F96"/>
    <mergeCell ref="Y96:Z96"/>
    <mergeCell ref="AA96:AC96"/>
    <mergeCell ref="V96:W96"/>
    <mergeCell ref="C95:F95"/>
    <mergeCell ref="Y95:Z95"/>
    <mergeCell ref="AA95:AC95"/>
    <mergeCell ref="V95:W95"/>
    <mergeCell ref="C98:F98"/>
    <mergeCell ref="Y98:Z98"/>
    <mergeCell ref="AA98:AC98"/>
    <mergeCell ref="V98:W98"/>
    <mergeCell ref="C97:F97"/>
    <mergeCell ref="Y97:Z97"/>
    <mergeCell ref="AA97:AC97"/>
    <mergeCell ref="V97:W97"/>
    <mergeCell ref="C100:F100"/>
    <mergeCell ref="Y100:Z100"/>
    <mergeCell ref="AA100:AC100"/>
    <mergeCell ref="V100:W100"/>
    <mergeCell ref="C99:F99"/>
    <mergeCell ref="Y99:Z99"/>
    <mergeCell ref="AA99:AC99"/>
    <mergeCell ref="V99:W99"/>
    <mergeCell ref="C102:F102"/>
    <mergeCell ref="Y102:Z102"/>
    <mergeCell ref="AA102:AC102"/>
    <mergeCell ref="V102:W102"/>
    <mergeCell ref="C101:F101"/>
    <mergeCell ref="Y101:Z101"/>
    <mergeCell ref="AA101:AC101"/>
    <mergeCell ref="V101:W101"/>
    <mergeCell ref="C104:F104"/>
    <mergeCell ref="Y104:Z104"/>
    <mergeCell ref="AA104:AC104"/>
    <mergeCell ref="V104:W104"/>
    <mergeCell ref="C103:F103"/>
    <mergeCell ref="Y103:Z103"/>
    <mergeCell ref="AA103:AC103"/>
    <mergeCell ref="V103:W103"/>
    <mergeCell ref="C106:F106"/>
    <mergeCell ref="Y106:Z106"/>
    <mergeCell ref="AA106:AC106"/>
    <mergeCell ref="V106:W106"/>
    <mergeCell ref="C105:F105"/>
    <mergeCell ref="Y105:Z105"/>
    <mergeCell ref="AA105:AC105"/>
    <mergeCell ref="V105:W105"/>
    <mergeCell ref="C108:F108"/>
    <mergeCell ref="Y108:Z108"/>
    <mergeCell ref="AA108:AC108"/>
    <mergeCell ref="V108:W108"/>
    <mergeCell ref="C107:F107"/>
    <mergeCell ref="Y107:Z107"/>
    <mergeCell ref="AA107:AC107"/>
    <mergeCell ref="V107:W107"/>
    <mergeCell ref="C110:F110"/>
    <mergeCell ref="Y110:Z110"/>
    <mergeCell ref="AA110:AC110"/>
    <mergeCell ref="V110:W110"/>
    <mergeCell ref="C109:F109"/>
    <mergeCell ref="Y109:Z109"/>
    <mergeCell ref="AA109:AC109"/>
    <mergeCell ref="V109:W109"/>
    <mergeCell ref="C113:W113"/>
    <mergeCell ref="AA113:AC113"/>
    <mergeCell ref="C114:F114"/>
    <mergeCell ref="Y114:Z114"/>
    <mergeCell ref="AA114:AC114"/>
    <mergeCell ref="V114:W114"/>
    <mergeCell ref="Y116:Z116"/>
    <mergeCell ref="AA116:AC116"/>
    <mergeCell ref="V116:W116"/>
    <mergeCell ref="C115:F115"/>
    <mergeCell ref="Y115:Z115"/>
    <mergeCell ref="AA115:AC115"/>
    <mergeCell ref="V115:W115"/>
    <mergeCell ref="C116:F116"/>
    <mergeCell ref="Y118:Z118"/>
    <mergeCell ref="AA118:AC118"/>
    <mergeCell ref="V118:W118"/>
    <mergeCell ref="C117:F117"/>
    <mergeCell ref="Y117:Z117"/>
    <mergeCell ref="AA117:AC117"/>
    <mergeCell ref="V117:W117"/>
    <mergeCell ref="C118:F118"/>
    <mergeCell ref="Y121:Z121"/>
    <mergeCell ref="AA121:AC121"/>
    <mergeCell ref="V121:W121"/>
    <mergeCell ref="C120:F120"/>
    <mergeCell ref="Y120:Z120"/>
    <mergeCell ref="AA120:AC120"/>
    <mergeCell ref="V120:W120"/>
    <mergeCell ref="C121:F121"/>
    <mergeCell ref="Y123:Z123"/>
    <mergeCell ref="AA123:AC123"/>
    <mergeCell ref="V123:W123"/>
    <mergeCell ref="C122:F122"/>
    <mergeCell ref="Y122:Z122"/>
    <mergeCell ref="AA122:AC122"/>
    <mergeCell ref="V122:W122"/>
    <mergeCell ref="C123:F123"/>
    <mergeCell ref="Y125:Z125"/>
    <mergeCell ref="AA125:AC125"/>
    <mergeCell ref="V125:W125"/>
    <mergeCell ref="C124:F124"/>
    <mergeCell ref="Y124:Z124"/>
    <mergeCell ref="AA124:AC124"/>
    <mergeCell ref="V124:W124"/>
    <mergeCell ref="C125:F125"/>
    <mergeCell ref="Y127:Z127"/>
    <mergeCell ref="AA127:AC127"/>
    <mergeCell ref="V127:W127"/>
    <mergeCell ref="C126:F126"/>
    <mergeCell ref="Y126:Z126"/>
    <mergeCell ref="AA126:AC126"/>
    <mergeCell ref="V126:W126"/>
    <mergeCell ref="C127:F127"/>
    <mergeCell ref="Y129:Z129"/>
    <mergeCell ref="AA129:AC129"/>
    <mergeCell ref="V129:W129"/>
    <mergeCell ref="C128:F128"/>
    <mergeCell ref="Y128:Z128"/>
    <mergeCell ref="AA128:AC128"/>
    <mergeCell ref="V128:W128"/>
    <mergeCell ref="C129:F129"/>
    <mergeCell ref="Y131:Z131"/>
    <mergeCell ref="AA131:AC131"/>
    <mergeCell ref="V131:W131"/>
    <mergeCell ref="C130:F130"/>
    <mergeCell ref="Y130:Z130"/>
    <mergeCell ref="AA130:AC130"/>
    <mergeCell ref="V130:W130"/>
    <mergeCell ref="C131:F131"/>
    <mergeCell ref="Y133:Z133"/>
    <mergeCell ref="AA133:AC133"/>
    <mergeCell ref="V133:W133"/>
    <mergeCell ref="C132:F132"/>
    <mergeCell ref="Y132:Z132"/>
    <mergeCell ref="AA132:AC132"/>
    <mergeCell ref="V132:W132"/>
    <mergeCell ref="C133:F133"/>
    <mergeCell ref="Y135:Z135"/>
    <mergeCell ref="AA135:AC135"/>
    <mergeCell ref="V135:W135"/>
    <mergeCell ref="C134:F134"/>
    <mergeCell ref="Y134:Z134"/>
    <mergeCell ref="AA134:AC134"/>
    <mergeCell ref="V134:W134"/>
    <mergeCell ref="C135:F135"/>
    <mergeCell ref="Y137:Z137"/>
    <mergeCell ref="AA137:AC137"/>
    <mergeCell ref="V137:W137"/>
    <mergeCell ref="C136:F136"/>
    <mergeCell ref="Y136:Z136"/>
    <mergeCell ref="AA136:AC136"/>
    <mergeCell ref="V136:W136"/>
    <mergeCell ref="C137:F137"/>
    <mergeCell ref="Y139:Z139"/>
    <mergeCell ref="AA139:AC139"/>
    <mergeCell ref="V139:W139"/>
    <mergeCell ref="C138:F138"/>
    <mergeCell ref="Y138:Z138"/>
    <mergeCell ref="AA138:AC138"/>
    <mergeCell ref="V138:W138"/>
    <mergeCell ref="C139:F139"/>
    <mergeCell ref="Y141:Z141"/>
    <mergeCell ref="AA141:AC141"/>
    <mergeCell ref="V141:W141"/>
    <mergeCell ref="C140:F140"/>
    <mergeCell ref="Y140:Z140"/>
    <mergeCell ref="AA140:AC140"/>
    <mergeCell ref="V140:W140"/>
    <mergeCell ref="C141:F141"/>
    <mergeCell ref="C144:W144"/>
    <mergeCell ref="AA144:AC144"/>
    <mergeCell ref="C145:F145"/>
    <mergeCell ref="Y145:Z145"/>
    <mergeCell ref="AA145:AC145"/>
    <mergeCell ref="V145:W145"/>
    <mergeCell ref="C146:F146"/>
    <mergeCell ref="Y146:Z146"/>
    <mergeCell ref="AA146:AC146"/>
    <mergeCell ref="V146:W146"/>
    <mergeCell ref="Y235:Z235"/>
    <mergeCell ref="C148:F148"/>
    <mergeCell ref="Y148:Z148"/>
    <mergeCell ref="AA148:AC148"/>
    <mergeCell ref="V148:W148"/>
    <mergeCell ref="C147:F147"/>
    <mergeCell ref="Y147:Z147"/>
    <mergeCell ref="AA147:AC147"/>
    <mergeCell ref="V147:W147"/>
    <mergeCell ref="C151:W151"/>
    <mergeCell ref="AA151:AC151"/>
    <mergeCell ref="C152:F152"/>
    <mergeCell ref="Y152:Z152"/>
    <mergeCell ref="AA152:AC152"/>
    <mergeCell ref="V152:W152"/>
    <mergeCell ref="C153:F153"/>
    <mergeCell ref="Y153:Z153"/>
    <mergeCell ref="AA153:AC153"/>
    <mergeCell ref="V153:W153"/>
    <mergeCell ref="Y240:Z240"/>
    <mergeCell ref="Y247:Z247"/>
    <mergeCell ref="C156:W156"/>
    <mergeCell ref="AA156:AC156"/>
    <mergeCell ref="C157:F157"/>
    <mergeCell ref="Y157:Z157"/>
    <mergeCell ref="C159:F159"/>
    <mergeCell ref="AA157:AC157"/>
    <mergeCell ref="V157:W157"/>
    <mergeCell ref="Y159:Z159"/>
    <mergeCell ref="AA159:AC159"/>
    <mergeCell ref="V159:W159"/>
    <mergeCell ref="C158:F158"/>
    <mergeCell ref="Y158:Z158"/>
    <mergeCell ref="AA158:AC158"/>
    <mergeCell ref="V158:W158"/>
    <mergeCell ref="C164:F164"/>
    <mergeCell ref="Y164:Z164"/>
    <mergeCell ref="AA164:AC164"/>
    <mergeCell ref="V164:W164"/>
    <mergeCell ref="AA162:AC162"/>
    <mergeCell ref="C163:F163"/>
    <mergeCell ref="Y163:Z163"/>
    <mergeCell ref="AA163:AC163"/>
    <mergeCell ref="V163:W163"/>
    <mergeCell ref="AA168:AC168"/>
    <mergeCell ref="C169:F169"/>
    <mergeCell ref="Y169:Z169"/>
    <mergeCell ref="AA169:AC169"/>
    <mergeCell ref="V169:W169"/>
    <mergeCell ref="C165:F165"/>
    <mergeCell ref="AA165:AC165"/>
    <mergeCell ref="V165:W165"/>
    <mergeCell ref="C171:F171"/>
    <mergeCell ref="Y171:Z171"/>
    <mergeCell ref="AA171:AC171"/>
    <mergeCell ref="V171:W171"/>
    <mergeCell ref="C170:F170"/>
    <mergeCell ref="Y170:Z170"/>
    <mergeCell ref="AA170:AC170"/>
    <mergeCell ref="V170:W170"/>
    <mergeCell ref="C176:F176"/>
    <mergeCell ref="Y176:Z176"/>
    <mergeCell ref="AA176:AC176"/>
    <mergeCell ref="V176:W176"/>
    <mergeCell ref="AA174:AC174"/>
    <mergeCell ref="C175:F175"/>
    <mergeCell ref="Y175:Z175"/>
    <mergeCell ref="AA175:AC175"/>
    <mergeCell ref="V175:W175"/>
    <mergeCell ref="AA180:AC180"/>
    <mergeCell ref="C181:F181"/>
    <mergeCell ref="Y181:Z181"/>
    <mergeCell ref="AA181:AC181"/>
    <mergeCell ref="V181:W181"/>
    <mergeCell ref="C177:F177"/>
    <mergeCell ref="Y177:Z177"/>
    <mergeCell ref="AA177:AC177"/>
    <mergeCell ref="V177:W177"/>
    <mergeCell ref="Y182:Z182"/>
    <mergeCell ref="AA182:AC182"/>
    <mergeCell ref="V182:W182"/>
    <mergeCell ref="Y253:Z253"/>
    <mergeCell ref="Y263:Z263"/>
    <mergeCell ref="C184:F184"/>
    <mergeCell ref="Y184:Z184"/>
    <mergeCell ref="AA184:AC184"/>
    <mergeCell ref="V184:W184"/>
    <mergeCell ref="C183:F183"/>
    <mergeCell ref="Y183:Z183"/>
    <mergeCell ref="AA183:AC183"/>
    <mergeCell ref="V183:W183"/>
    <mergeCell ref="C186:F186"/>
    <mergeCell ref="Y186:Z186"/>
    <mergeCell ref="AA186:AC186"/>
    <mergeCell ref="V186:W186"/>
    <mergeCell ref="C185:F185"/>
    <mergeCell ref="Y185:Z185"/>
    <mergeCell ref="AA185:AC185"/>
    <mergeCell ref="V185:W185"/>
    <mergeCell ref="C188:F188"/>
    <mergeCell ref="Y188:Z188"/>
    <mergeCell ref="AA188:AC188"/>
    <mergeCell ref="V188:W188"/>
    <mergeCell ref="C187:F187"/>
    <mergeCell ref="Y187:Z187"/>
    <mergeCell ref="AA187:AC187"/>
    <mergeCell ref="V187:W187"/>
    <mergeCell ref="C190:F190"/>
    <mergeCell ref="Y190:Z190"/>
    <mergeCell ref="AA190:AC190"/>
    <mergeCell ref="V190:W190"/>
    <mergeCell ref="C189:F189"/>
    <mergeCell ref="Y189:Z189"/>
    <mergeCell ref="AA189:AC189"/>
    <mergeCell ref="V189:W189"/>
    <mergeCell ref="C192:F192"/>
    <mergeCell ref="Y192:Z192"/>
    <mergeCell ref="AA192:AC192"/>
    <mergeCell ref="V192:W192"/>
    <mergeCell ref="C191:F191"/>
    <mergeCell ref="Y191:Z191"/>
    <mergeCell ref="AA191:AC191"/>
    <mergeCell ref="V191:W191"/>
    <mergeCell ref="C194:F194"/>
    <mergeCell ref="Y194:Z194"/>
    <mergeCell ref="AA194:AC194"/>
    <mergeCell ref="V194:W194"/>
    <mergeCell ref="C193:F193"/>
    <mergeCell ref="Y193:Z193"/>
    <mergeCell ref="AA193:AC193"/>
    <mergeCell ref="V193:W193"/>
    <mergeCell ref="C196:F196"/>
    <mergeCell ref="Y196:Z196"/>
    <mergeCell ref="AA196:AC196"/>
    <mergeCell ref="V196:W196"/>
    <mergeCell ref="C195:F195"/>
    <mergeCell ref="Y195:Z195"/>
    <mergeCell ref="AA195:AC195"/>
    <mergeCell ref="V195:W195"/>
    <mergeCell ref="C199:W199"/>
    <mergeCell ref="AA199:AC199"/>
    <mergeCell ref="C200:F200"/>
    <mergeCell ref="Y200:Z200"/>
    <mergeCell ref="AA200:AC200"/>
    <mergeCell ref="V200:W200"/>
    <mergeCell ref="V201:W201"/>
    <mergeCell ref="Y268:Z268"/>
    <mergeCell ref="Y273:Z273"/>
    <mergeCell ref="V271:W271"/>
    <mergeCell ref="V266:W266"/>
    <mergeCell ref="Y204:Z204"/>
    <mergeCell ref="C204:W204"/>
    <mergeCell ref="C214:F214"/>
    <mergeCell ref="Y214:Z214"/>
    <mergeCell ref="C216:F216"/>
    <mergeCell ref="AA204:AC204"/>
    <mergeCell ref="C205:F205"/>
    <mergeCell ref="Y205:Z205"/>
    <mergeCell ref="AA205:AC205"/>
    <mergeCell ref="V205:W205"/>
    <mergeCell ref="C206:F206"/>
    <mergeCell ref="Y206:Z206"/>
    <mergeCell ref="AA206:AC206"/>
    <mergeCell ref="V206:W206"/>
    <mergeCell ref="V289:W289"/>
    <mergeCell ref="V282:W282"/>
    <mergeCell ref="C208:F208"/>
    <mergeCell ref="Y208:Z208"/>
    <mergeCell ref="C210:F210"/>
    <mergeCell ref="Y210:Z210"/>
    <mergeCell ref="C212:F212"/>
    <mergeCell ref="Y212:Z212"/>
    <mergeCell ref="Y216:Z216"/>
    <mergeCell ref="C218:F218"/>
    <mergeCell ref="AA208:AC208"/>
    <mergeCell ref="V208:W208"/>
    <mergeCell ref="C207:F207"/>
    <mergeCell ref="Y207:Z207"/>
    <mergeCell ref="AA207:AC207"/>
    <mergeCell ref="V207:W207"/>
    <mergeCell ref="AA210:AC210"/>
    <mergeCell ref="V210:W210"/>
    <mergeCell ref="C209:F209"/>
    <mergeCell ref="Y209:Z209"/>
    <mergeCell ref="AA209:AC209"/>
    <mergeCell ref="V209:W209"/>
    <mergeCell ref="AA212:AC212"/>
    <mergeCell ref="V212:W212"/>
    <mergeCell ref="C211:F211"/>
    <mergeCell ref="Y211:Z211"/>
    <mergeCell ref="AA211:AC211"/>
    <mergeCell ref="V211:W211"/>
    <mergeCell ref="AA214:AC214"/>
    <mergeCell ref="V214:W214"/>
    <mergeCell ref="C213:F213"/>
    <mergeCell ref="Y213:Z213"/>
    <mergeCell ref="AA213:AC213"/>
    <mergeCell ref="V213:W213"/>
    <mergeCell ref="AA216:AC216"/>
    <mergeCell ref="V216:W216"/>
    <mergeCell ref="C215:F215"/>
    <mergeCell ref="Y215:Z215"/>
    <mergeCell ref="AA215:AC215"/>
    <mergeCell ref="V215:W215"/>
    <mergeCell ref="Y218:Z218"/>
    <mergeCell ref="AA218:AC218"/>
    <mergeCell ref="V218:W218"/>
    <mergeCell ref="C217:F217"/>
    <mergeCell ref="Y217:Z217"/>
    <mergeCell ref="AA217:AC217"/>
    <mergeCell ref="V217:W217"/>
    <mergeCell ref="C220:F220"/>
    <mergeCell ref="Y220:Z220"/>
    <mergeCell ref="AA220:AC220"/>
    <mergeCell ref="V220:W220"/>
    <mergeCell ref="C219:F219"/>
    <mergeCell ref="Y219:Z219"/>
    <mergeCell ref="AA219:AC219"/>
    <mergeCell ref="V219:W219"/>
    <mergeCell ref="C222:F222"/>
    <mergeCell ref="Y222:Z222"/>
    <mergeCell ref="AA222:AC222"/>
    <mergeCell ref="V222:W222"/>
    <mergeCell ref="C221:F221"/>
    <mergeCell ref="Y221:Z221"/>
    <mergeCell ref="AA221:AC221"/>
    <mergeCell ref="V221:W221"/>
    <mergeCell ref="C224:F224"/>
    <mergeCell ref="Y224:Z224"/>
    <mergeCell ref="AA224:AC224"/>
    <mergeCell ref="V224:W224"/>
    <mergeCell ref="C223:F223"/>
    <mergeCell ref="Y223:Z223"/>
    <mergeCell ref="AA223:AC223"/>
    <mergeCell ref="V223:W223"/>
    <mergeCell ref="C226:F226"/>
    <mergeCell ref="Y226:Z226"/>
    <mergeCell ref="AA226:AC226"/>
    <mergeCell ref="V226:W226"/>
    <mergeCell ref="C225:F225"/>
    <mergeCell ref="Y225:Z225"/>
    <mergeCell ref="AA225:AC225"/>
    <mergeCell ref="V225:W225"/>
    <mergeCell ref="C228:F228"/>
    <mergeCell ref="Y228:Z228"/>
    <mergeCell ref="AA228:AC228"/>
    <mergeCell ref="V228:W228"/>
    <mergeCell ref="C227:F227"/>
    <mergeCell ref="Y227:Z227"/>
    <mergeCell ref="AA227:AC227"/>
    <mergeCell ref="V227:W227"/>
    <mergeCell ref="C230:F230"/>
    <mergeCell ref="Y230:Z230"/>
    <mergeCell ref="AA230:AC230"/>
    <mergeCell ref="V230:W230"/>
    <mergeCell ref="C229:F229"/>
    <mergeCell ref="Y229:Z229"/>
    <mergeCell ref="AA229:AC229"/>
    <mergeCell ref="V229:W229"/>
    <mergeCell ref="C232:F232"/>
    <mergeCell ref="Y232:Z232"/>
    <mergeCell ref="AA232:AC232"/>
    <mergeCell ref="V232:W232"/>
    <mergeCell ref="C231:F231"/>
    <mergeCell ref="Y231:Z231"/>
    <mergeCell ref="AA231:AC231"/>
    <mergeCell ref="V231:W231"/>
    <mergeCell ref="C235:W235"/>
    <mergeCell ref="AA235:AC235"/>
    <mergeCell ref="C236:F236"/>
    <mergeCell ref="Y236:Z236"/>
    <mergeCell ref="AA236:AC236"/>
    <mergeCell ref="V236:W236"/>
    <mergeCell ref="C237:F237"/>
    <mergeCell ref="Y237:Z237"/>
    <mergeCell ref="AA237:AC237"/>
    <mergeCell ref="V237:W237"/>
    <mergeCell ref="Y295:Z295"/>
    <mergeCell ref="V293:W293"/>
    <mergeCell ref="C240:W240"/>
    <mergeCell ref="AA240:AC240"/>
    <mergeCell ref="C241:F241"/>
    <mergeCell ref="Y241:Z241"/>
    <mergeCell ref="AA241:AC241"/>
    <mergeCell ref="V241:W241"/>
    <mergeCell ref="C242:F242"/>
    <mergeCell ref="Y242:Z242"/>
    <mergeCell ref="AA242:AC242"/>
    <mergeCell ref="V242:W242"/>
    <mergeCell ref="C244:F244"/>
    <mergeCell ref="Y244:Z244"/>
    <mergeCell ref="AA244:AC244"/>
    <mergeCell ref="V244:W244"/>
    <mergeCell ref="C243:F243"/>
    <mergeCell ref="Y243:Z243"/>
    <mergeCell ref="AA243:AC243"/>
    <mergeCell ref="V243:W243"/>
    <mergeCell ref="C247:W247"/>
    <mergeCell ref="AA247:AC247"/>
    <mergeCell ref="C248:F248"/>
    <mergeCell ref="Y248:Z248"/>
    <mergeCell ref="AA248:AC248"/>
    <mergeCell ref="V248:W248"/>
    <mergeCell ref="Y250:Z250"/>
    <mergeCell ref="AA250:AC250"/>
    <mergeCell ref="V250:W250"/>
    <mergeCell ref="C249:F249"/>
    <mergeCell ref="Y249:Z249"/>
    <mergeCell ref="AA249:AC249"/>
    <mergeCell ref="V249:W249"/>
    <mergeCell ref="C250:F250"/>
    <mergeCell ref="C253:W253"/>
    <mergeCell ref="AA253:AC253"/>
    <mergeCell ref="C254:F254"/>
    <mergeCell ref="Y254:Z254"/>
    <mergeCell ref="AA254:AC254"/>
    <mergeCell ref="V254:W254"/>
    <mergeCell ref="Y256:Z256"/>
    <mergeCell ref="AA256:AC256"/>
    <mergeCell ref="V256:W256"/>
    <mergeCell ref="C255:F255"/>
    <mergeCell ref="Y255:Z255"/>
    <mergeCell ref="AA255:AC255"/>
    <mergeCell ref="V255:W255"/>
    <mergeCell ref="C256:F256"/>
    <mergeCell ref="Y258:Z258"/>
    <mergeCell ref="AA258:AC258"/>
    <mergeCell ref="V258:W258"/>
    <mergeCell ref="C257:F257"/>
    <mergeCell ref="Y257:Z257"/>
    <mergeCell ref="AA257:AC257"/>
    <mergeCell ref="V257:W257"/>
    <mergeCell ref="C258:F258"/>
    <mergeCell ref="Y260:Z260"/>
    <mergeCell ref="AA260:AC260"/>
    <mergeCell ref="V260:W260"/>
    <mergeCell ref="C259:F259"/>
    <mergeCell ref="Y259:Z259"/>
    <mergeCell ref="AA259:AC259"/>
    <mergeCell ref="V259:W259"/>
    <mergeCell ref="C260:F260"/>
    <mergeCell ref="C263:W263"/>
    <mergeCell ref="AA263:AC263"/>
    <mergeCell ref="C264:F264"/>
    <mergeCell ref="Y264:Z264"/>
    <mergeCell ref="AA264:AC264"/>
    <mergeCell ref="V264:W264"/>
    <mergeCell ref="C265:F265"/>
    <mergeCell ref="Y265:Z265"/>
    <mergeCell ref="AA265:AC265"/>
    <mergeCell ref="V265:W265"/>
    <mergeCell ref="C268:W268"/>
    <mergeCell ref="AA268:AC268"/>
    <mergeCell ref="C269:F269"/>
    <mergeCell ref="Y269:Z269"/>
    <mergeCell ref="AA269:AC269"/>
    <mergeCell ref="V269:W269"/>
    <mergeCell ref="C270:F270"/>
    <mergeCell ref="Y270:Z270"/>
    <mergeCell ref="AA270:AC270"/>
    <mergeCell ref="V270:W270"/>
    <mergeCell ref="C273:W273"/>
    <mergeCell ref="AA273:AC273"/>
    <mergeCell ref="C274:F274"/>
    <mergeCell ref="Y274:Z274"/>
    <mergeCell ref="AA274:AC274"/>
    <mergeCell ref="V274:W274"/>
    <mergeCell ref="C275:F275"/>
    <mergeCell ref="Y275:Z275"/>
    <mergeCell ref="AA275:AC275"/>
    <mergeCell ref="V275:W275"/>
    <mergeCell ref="C277:F277"/>
    <mergeCell ref="Y277:Z277"/>
    <mergeCell ref="AA277:AC277"/>
    <mergeCell ref="V277:W277"/>
    <mergeCell ref="C276:F276"/>
    <mergeCell ref="Y276:Z276"/>
    <mergeCell ref="AA276:AC276"/>
    <mergeCell ref="V276:W276"/>
    <mergeCell ref="C279:F279"/>
    <mergeCell ref="Y279:Z279"/>
    <mergeCell ref="AA279:AC279"/>
    <mergeCell ref="V279:W279"/>
    <mergeCell ref="C278:F278"/>
    <mergeCell ref="Y278:Z278"/>
    <mergeCell ref="AA278:AC278"/>
    <mergeCell ref="V278:W278"/>
    <mergeCell ref="Y284:Z284"/>
    <mergeCell ref="C281:F281"/>
    <mergeCell ref="Y281:Z281"/>
    <mergeCell ref="AA281:AC281"/>
    <mergeCell ref="V281:W281"/>
    <mergeCell ref="C280:F280"/>
    <mergeCell ref="Y280:Z280"/>
    <mergeCell ref="AA280:AC280"/>
    <mergeCell ref="V280:W280"/>
    <mergeCell ref="AA288:AC288"/>
    <mergeCell ref="V288:W288"/>
    <mergeCell ref="C287:F287"/>
    <mergeCell ref="Y287:Z287"/>
    <mergeCell ref="C284:W284"/>
    <mergeCell ref="AA284:AC284"/>
    <mergeCell ref="C285:F285"/>
    <mergeCell ref="Y285:Z285"/>
    <mergeCell ref="AA285:AC285"/>
    <mergeCell ref="V285:W285"/>
    <mergeCell ref="Y292:Z292"/>
    <mergeCell ref="AA292:AC292"/>
    <mergeCell ref="V292:W292"/>
    <mergeCell ref="Y291:Z291"/>
    <mergeCell ref="C286:F286"/>
    <mergeCell ref="Y286:Z286"/>
    <mergeCell ref="AA286:AC286"/>
    <mergeCell ref="V286:W286"/>
    <mergeCell ref="C288:F288"/>
    <mergeCell ref="Y288:Z288"/>
    <mergeCell ref="W4:AA4"/>
    <mergeCell ref="C295:W295"/>
    <mergeCell ref="AA295:AC295"/>
    <mergeCell ref="C296:F296"/>
    <mergeCell ref="Y296:Z296"/>
    <mergeCell ref="AA296:AC296"/>
    <mergeCell ref="V296:W296"/>
    <mergeCell ref="AA287:AC287"/>
    <mergeCell ref="V287:W287"/>
    <mergeCell ref="C291:W291"/>
    <mergeCell ref="V50:W50"/>
    <mergeCell ref="Y119:Z119"/>
    <mergeCell ref="AA119:AC119"/>
    <mergeCell ref="V119:W119"/>
    <mergeCell ref="C297:F297"/>
    <mergeCell ref="Y297:Z297"/>
    <mergeCell ref="AA297:AC297"/>
    <mergeCell ref="V297:W297"/>
    <mergeCell ref="AA291:AC291"/>
    <mergeCell ref="C292:F292"/>
  </mergeCells>
  <printOptions/>
  <pageMargins left="0.7" right="0.7" top="0.75" bottom="0.75" header="0.3" footer="0.3"/>
  <pageSetup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71"/>
  <sheetViews>
    <sheetView view="pageBreakPreview" zoomScale="60" zoomScalePageLayoutView="0" workbookViewId="0" topLeftCell="A31">
      <selection activeCell="W46" sqref="W46:W50"/>
    </sheetView>
  </sheetViews>
  <sheetFormatPr defaultColWidth="9.140625" defaultRowHeight="12.75"/>
  <cols>
    <col min="2" max="2" width="0.13671875" style="0" customWidth="1"/>
    <col min="3" max="8" width="8.8515625" style="0" hidden="1" customWidth="1"/>
    <col min="9" max="9" width="6.28125" style="0" hidden="1" customWidth="1"/>
    <col min="10" max="12" width="8.8515625" style="0" hidden="1" customWidth="1"/>
    <col min="13" max="13" width="2.8515625" style="0" hidden="1" customWidth="1"/>
    <col min="14" max="19" width="8.8515625" style="0" hidden="1" customWidth="1"/>
    <col min="20" max="20" width="14.421875" style="0" hidden="1" customWidth="1"/>
    <col min="21" max="21" width="20.140625" style="0" customWidth="1"/>
    <col min="22" max="22" width="36.57421875" style="0" customWidth="1"/>
    <col min="23" max="23" width="20.00390625" style="0" customWidth="1"/>
    <col min="24" max="24" width="17.421875" style="0" customWidth="1"/>
    <col min="25" max="25" width="8.8515625" style="0" hidden="1" customWidth="1"/>
    <col min="28" max="28" width="31.421875" style="0" customWidth="1"/>
  </cols>
  <sheetData>
    <row r="2" spans="21:22" ht="12.75">
      <c r="U2" s="73" t="s">
        <v>1431</v>
      </c>
      <c r="V2" s="73" t="s">
        <v>1428</v>
      </c>
    </row>
    <row r="3" spans="21:22" ht="12.75">
      <c r="U3" s="73" t="s">
        <v>1432</v>
      </c>
      <c r="V3" s="73" t="s">
        <v>1429</v>
      </c>
    </row>
    <row r="4" spans="21:26" ht="12.75">
      <c r="U4" s="73" t="s">
        <v>1430</v>
      </c>
      <c r="V4" s="391" t="s">
        <v>1361</v>
      </c>
      <c r="W4" s="391"/>
      <c r="X4" s="391"/>
      <c r="Y4" s="391"/>
      <c r="Z4" s="391"/>
    </row>
    <row r="7" spans="2:28" ht="12.75">
      <c r="B7" s="410" t="s">
        <v>1196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"/>
      <c r="X7" s="4"/>
      <c r="Y7" s="3"/>
      <c r="Z7" s="406"/>
      <c r="AA7" s="406"/>
      <c r="AB7" s="406"/>
    </row>
    <row r="8" spans="2:28" ht="30" customHeight="1">
      <c r="B8" s="450" t="s">
        <v>1265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37" t="s">
        <v>1271</v>
      </c>
      <c r="X8" s="421" t="s">
        <v>1262</v>
      </c>
      <c r="Y8" s="421"/>
      <c r="Z8" s="405" t="s">
        <v>1263</v>
      </c>
      <c r="AA8" s="405"/>
      <c r="AB8" s="405"/>
    </row>
    <row r="9" spans="2:28" ht="36">
      <c r="B9" s="406" t="s">
        <v>1197</v>
      </c>
      <c r="C9" s="406"/>
      <c r="D9" s="406"/>
      <c r="E9" s="406"/>
      <c r="F9" s="3" t="s">
        <v>1</v>
      </c>
      <c r="N9" s="3" t="s">
        <v>3</v>
      </c>
      <c r="O9" s="3"/>
      <c r="P9" s="5" t="s">
        <v>4</v>
      </c>
      <c r="Q9" s="3" t="s">
        <v>1198</v>
      </c>
      <c r="R9" s="3" t="s">
        <v>6</v>
      </c>
      <c r="S9" s="3" t="s">
        <v>1199</v>
      </c>
      <c r="T9" s="3"/>
      <c r="U9" s="406" t="s">
        <v>1418</v>
      </c>
      <c r="V9" s="426"/>
      <c r="W9" s="28">
        <v>58255.17</v>
      </c>
      <c r="X9" s="394" t="s">
        <v>2</v>
      </c>
      <c r="Y9" s="394"/>
      <c r="Z9" s="403" t="s">
        <v>1361</v>
      </c>
      <c r="AA9" s="403"/>
      <c r="AB9" s="403"/>
    </row>
    <row r="10" spans="2:28" ht="22.5" customHeight="1">
      <c r="B10" s="406" t="s">
        <v>1197</v>
      </c>
      <c r="C10" s="406"/>
      <c r="D10" s="406"/>
      <c r="E10" s="406"/>
      <c r="F10" s="3" t="s">
        <v>1</v>
      </c>
      <c r="N10" s="3" t="s">
        <v>3</v>
      </c>
      <c r="O10" s="3"/>
      <c r="P10" s="5" t="s">
        <v>10</v>
      </c>
      <c r="Q10" s="3" t="s">
        <v>1200</v>
      </c>
      <c r="R10" s="3" t="s">
        <v>6</v>
      </c>
      <c r="S10" s="3" t="s">
        <v>1201</v>
      </c>
      <c r="T10" s="3"/>
      <c r="U10" s="408" t="s">
        <v>1419</v>
      </c>
      <c r="V10" s="434"/>
      <c r="W10" s="53">
        <v>67483.62</v>
      </c>
      <c r="X10" s="394" t="s">
        <v>9</v>
      </c>
      <c r="Y10" s="394"/>
      <c r="Z10" s="403" t="s">
        <v>1361</v>
      </c>
      <c r="AA10" s="403"/>
      <c r="AB10" s="403"/>
    </row>
    <row r="11" spans="2:28" ht="22.5" customHeight="1">
      <c r="B11" s="406" t="s">
        <v>1197</v>
      </c>
      <c r="C11" s="406"/>
      <c r="D11" s="406"/>
      <c r="E11" s="406"/>
      <c r="F11" s="3" t="s">
        <v>1</v>
      </c>
      <c r="N11" s="3" t="s">
        <v>3</v>
      </c>
      <c r="O11" s="3"/>
      <c r="P11" s="5" t="s">
        <v>14</v>
      </c>
      <c r="Q11" s="3" t="s">
        <v>1202</v>
      </c>
      <c r="R11" s="3" t="s">
        <v>6</v>
      </c>
      <c r="S11" s="3" t="s">
        <v>1203</v>
      </c>
      <c r="T11" s="24"/>
      <c r="U11" s="392" t="s">
        <v>1420</v>
      </c>
      <c r="V11" s="392"/>
      <c r="W11" s="28">
        <v>163646.14</v>
      </c>
      <c r="X11" s="397" t="s">
        <v>13</v>
      </c>
      <c r="Y11" s="394"/>
      <c r="Z11" s="403" t="s">
        <v>1361</v>
      </c>
      <c r="AA11" s="403"/>
      <c r="AB11" s="403"/>
    </row>
    <row r="12" spans="2:28" ht="27" customHeight="1">
      <c r="B12" s="18"/>
      <c r="C12" s="18"/>
      <c r="D12" s="18"/>
      <c r="E12" s="18"/>
      <c r="F12" s="18"/>
      <c r="I12" s="18"/>
      <c r="J12" s="18"/>
      <c r="K12" s="18"/>
      <c r="L12" s="18"/>
      <c r="M12" s="18"/>
      <c r="N12" s="18"/>
      <c r="O12" s="18"/>
      <c r="P12" s="25"/>
      <c r="Q12" s="18"/>
      <c r="R12" s="18"/>
      <c r="S12" s="18"/>
      <c r="T12" s="35"/>
      <c r="U12" s="394" t="s">
        <v>1273</v>
      </c>
      <c r="V12" s="394"/>
      <c r="W12" s="37">
        <f>SUM(W9:W11)</f>
        <v>289384.93</v>
      </c>
      <c r="X12" s="22"/>
      <c r="Y12" s="22"/>
      <c r="Z12" s="2"/>
      <c r="AA12" s="2"/>
      <c r="AB12" s="2"/>
    </row>
    <row r="13" spans="1:28" ht="55.5" customHeight="1">
      <c r="A13" s="31"/>
      <c r="B13" s="2"/>
      <c r="C13" s="2"/>
      <c r="D13" s="2"/>
      <c r="E13" s="2"/>
      <c r="F13" s="2"/>
      <c r="G13" s="31"/>
      <c r="H13" s="31"/>
      <c r="I13" s="2"/>
      <c r="J13" s="2"/>
      <c r="K13" s="2"/>
      <c r="L13" s="2"/>
      <c r="M13" s="2"/>
      <c r="N13" s="2"/>
      <c r="O13" s="2"/>
      <c r="P13" s="32"/>
      <c r="Q13" s="2"/>
      <c r="R13" s="2"/>
      <c r="S13" s="2"/>
      <c r="T13" s="2"/>
      <c r="U13" s="22"/>
      <c r="V13" s="22"/>
      <c r="W13" s="50"/>
      <c r="X13" s="22"/>
      <c r="Y13" s="22"/>
      <c r="Z13" s="2"/>
      <c r="AA13" s="2"/>
      <c r="AB13" s="2"/>
    </row>
    <row r="14" spans="2:28" ht="72" customHeight="1">
      <c r="B14" s="403" t="s">
        <v>17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37" t="s">
        <v>1271</v>
      </c>
      <c r="X14" s="421" t="s">
        <v>1262</v>
      </c>
      <c r="Y14" s="421"/>
      <c r="Z14" s="405" t="s">
        <v>1263</v>
      </c>
      <c r="AA14" s="405"/>
      <c r="AB14" s="405"/>
    </row>
    <row r="15" spans="2:28" ht="36">
      <c r="B15" s="392" t="s">
        <v>1204</v>
      </c>
      <c r="C15" s="392"/>
      <c r="D15" s="392"/>
      <c r="E15" s="392"/>
      <c r="F15" s="20" t="s">
        <v>1</v>
      </c>
      <c r="G15" s="21"/>
      <c r="H15" s="21"/>
      <c r="I15" s="21"/>
      <c r="J15" s="21"/>
      <c r="K15" s="21"/>
      <c r="L15" s="21"/>
      <c r="M15" s="21"/>
      <c r="N15" s="20" t="s">
        <v>3</v>
      </c>
      <c r="O15" s="20" t="s">
        <v>1205</v>
      </c>
      <c r="P15" s="27" t="s">
        <v>10</v>
      </c>
      <c r="Q15" s="20" t="s">
        <v>1206</v>
      </c>
      <c r="R15" s="20" t="s">
        <v>6</v>
      </c>
      <c r="S15" s="20" t="s">
        <v>1207</v>
      </c>
      <c r="T15" s="20"/>
      <c r="U15" s="392" t="s">
        <v>1285</v>
      </c>
      <c r="V15" s="392"/>
      <c r="W15" s="28">
        <v>5600.92</v>
      </c>
      <c r="X15" s="394" t="s">
        <v>23</v>
      </c>
      <c r="Y15" s="394"/>
      <c r="Z15" s="392" t="s">
        <v>24</v>
      </c>
      <c r="AA15" s="392"/>
      <c r="AB15" s="392"/>
    </row>
    <row r="16" spans="2:28" ht="12.75">
      <c r="B16" s="20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0"/>
      <c r="O16" s="20"/>
      <c r="P16" s="27"/>
      <c r="Q16" s="20"/>
      <c r="R16" s="20"/>
      <c r="S16" s="20"/>
      <c r="T16" s="20"/>
      <c r="U16" s="394" t="s">
        <v>1273</v>
      </c>
      <c r="V16" s="394"/>
      <c r="W16" s="59">
        <f>SUM(W15)</f>
        <v>5600.92</v>
      </c>
      <c r="X16" s="22"/>
      <c r="Y16" s="22"/>
      <c r="Z16" s="2"/>
      <c r="AA16" s="2"/>
      <c r="AB16" s="2"/>
    </row>
    <row r="17" spans="1:28" ht="12.75">
      <c r="A17" s="31"/>
      <c r="B17" s="2"/>
      <c r="C17" s="2"/>
      <c r="D17" s="2"/>
      <c r="E17" s="2"/>
      <c r="F17" s="2"/>
      <c r="G17" s="31"/>
      <c r="H17" s="31"/>
      <c r="I17" s="31"/>
      <c r="J17" s="31"/>
      <c r="K17" s="31"/>
      <c r="L17" s="31"/>
      <c r="M17" s="31"/>
      <c r="N17" s="2"/>
      <c r="O17" s="2"/>
      <c r="P17" s="32"/>
      <c r="Q17" s="2"/>
      <c r="R17" s="2"/>
      <c r="S17" s="2"/>
      <c r="T17" s="2"/>
      <c r="U17" s="22"/>
      <c r="V17" s="22"/>
      <c r="W17" s="34"/>
      <c r="X17" s="22"/>
      <c r="Y17" s="22"/>
      <c r="Z17" s="2"/>
      <c r="AA17" s="2"/>
      <c r="AB17" s="2"/>
    </row>
    <row r="18" spans="1:28" ht="12.75">
      <c r="A18" s="31"/>
      <c r="B18" s="2"/>
      <c r="C18" s="2"/>
      <c r="D18" s="2"/>
      <c r="E18" s="2"/>
      <c r="F18" s="2"/>
      <c r="G18" s="31"/>
      <c r="H18" s="31"/>
      <c r="I18" s="31"/>
      <c r="J18" s="31"/>
      <c r="K18" s="31"/>
      <c r="L18" s="31"/>
      <c r="M18" s="31"/>
      <c r="N18" s="2"/>
      <c r="O18" s="2"/>
      <c r="P18" s="32"/>
      <c r="Q18" s="2"/>
      <c r="R18" s="2"/>
      <c r="S18" s="2"/>
      <c r="T18" s="2"/>
      <c r="U18" s="2"/>
      <c r="V18" s="2"/>
      <c r="W18" s="34"/>
      <c r="X18" s="22"/>
      <c r="Y18" s="22"/>
      <c r="Z18" s="2"/>
      <c r="AA18" s="2"/>
      <c r="AB18" s="2"/>
    </row>
    <row r="19" spans="2:28" ht="54" customHeight="1">
      <c r="B19" s="403" t="s">
        <v>34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37" t="s">
        <v>1271</v>
      </c>
      <c r="X19" s="421" t="s">
        <v>1262</v>
      </c>
      <c r="Y19" s="421"/>
      <c r="Z19" s="405" t="s">
        <v>1263</v>
      </c>
      <c r="AA19" s="405"/>
      <c r="AB19" s="405"/>
    </row>
    <row r="20" spans="2:28" ht="36">
      <c r="B20" s="392" t="s">
        <v>1208</v>
      </c>
      <c r="C20" s="392"/>
      <c r="D20" s="392"/>
      <c r="E20" s="392"/>
      <c r="F20" s="20" t="s">
        <v>1</v>
      </c>
      <c r="G20" s="21"/>
      <c r="H20" s="21"/>
      <c r="I20" s="21"/>
      <c r="J20" s="21"/>
      <c r="K20" s="21"/>
      <c r="L20" s="21"/>
      <c r="M20" s="21"/>
      <c r="N20" s="20" t="s">
        <v>3</v>
      </c>
      <c r="O20" s="20"/>
      <c r="P20" s="27" t="s">
        <v>4</v>
      </c>
      <c r="Q20" s="20" t="s">
        <v>1210</v>
      </c>
      <c r="R20" s="20" t="s">
        <v>6</v>
      </c>
      <c r="S20" s="20" t="s">
        <v>1211</v>
      </c>
      <c r="T20" s="20"/>
      <c r="U20" s="406" t="s">
        <v>1292</v>
      </c>
      <c r="V20" s="406"/>
      <c r="W20" s="28">
        <v>371.8</v>
      </c>
      <c r="X20" s="394" t="s">
        <v>49</v>
      </c>
      <c r="Y20" s="394"/>
      <c r="Z20" s="392" t="s">
        <v>1209</v>
      </c>
      <c r="AA20" s="392"/>
      <c r="AB20" s="392"/>
    </row>
    <row r="21" spans="2:28" ht="36">
      <c r="B21" s="392" t="s">
        <v>1208</v>
      </c>
      <c r="C21" s="392"/>
      <c r="D21" s="392"/>
      <c r="E21" s="392"/>
      <c r="F21" s="20" t="s">
        <v>1</v>
      </c>
      <c r="G21" s="21"/>
      <c r="H21" s="21"/>
      <c r="I21" s="21"/>
      <c r="J21" s="21"/>
      <c r="K21" s="21"/>
      <c r="L21" s="21"/>
      <c r="M21" s="21"/>
      <c r="N21" s="20" t="s">
        <v>3</v>
      </c>
      <c r="O21" s="20"/>
      <c r="P21" s="27" t="s">
        <v>4</v>
      </c>
      <c r="Q21" s="20" t="s">
        <v>1213</v>
      </c>
      <c r="R21" s="20" t="s">
        <v>6</v>
      </c>
      <c r="S21" s="20" t="s">
        <v>1214</v>
      </c>
      <c r="T21" s="20"/>
      <c r="U21" s="406" t="s">
        <v>810</v>
      </c>
      <c r="V21" s="406"/>
      <c r="W21" s="28">
        <v>39</v>
      </c>
      <c r="X21" s="394" t="s">
        <v>75</v>
      </c>
      <c r="Y21" s="394"/>
      <c r="Z21" s="392" t="s">
        <v>1212</v>
      </c>
      <c r="AA21" s="392"/>
      <c r="AB21" s="392"/>
    </row>
    <row r="22" spans="2:28" ht="36">
      <c r="B22" s="407" t="s">
        <v>1208</v>
      </c>
      <c r="C22" s="407"/>
      <c r="D22" s="407"/>
      <c r="E22" s="407"/>
      <c r="F22" s="8" t="s">
        <v>1</v>
      </c>
      <c r="N22" s="8" t="s">
        <v>3</v>
      </c>
      <c r="O22" s="8"/>
      <c r="P22" s="9" t="s">
        <v>4</v>
      </c>
      <c r="Q22" s="8" t="s">
        <v>1217</v>
      </c>
      <c r="R22" s="8" t="s">
        <v>6</v>
      </c>
      <c r="S22" s="8" t="s">
        <v>1218</v>
      </c>
      <c r="T22" s="8"/>
      <c r="U22" s="406" t="s">
        <v>1296</v>
      </c>
      <c r="V22" s="406"/>
      <c r="W22" s="10">
        <v>879.45</v>
      </c>
      <c r="X22" s="417" t="s">
        <v>103</v>
      </c>
      <c r="Y22" s="417"/>
      <c r="Z22" s="407" t="s">
        <v>1216</v>
      </c>
      <c r="AA22" s="407"/>
      <c r="AB22" s="407"/>
    </row>
    <row r="23" spans="2:28" ht="36">
      <c r="B23" s="406" t="s">
        <v>1208</v>
      </c>
      <c r="C23" s="406"/>
      <c r="D23" s="406"/>
      <c r="E23" s="406"/>
      <c r="F23" s="3" t="s">
        <v>1</v>
      </c>
      <c r="N23" s="3" t="s">
        <v>3</v>
      </c>
      <c r="O23" s="3"/>
      <c r="P23" s="5" t="s">
        <v>10</v>
      </c>
      <c r="Q23" s="3" t="s">
        <v>1220</v>
      </c>
      <c r="R23" s="3" t="s">
        <v>6</v>
      </c>
      <c r="S23" s="3" t="s">
        <v>1221</v>
      </c>
      <c r="T23" s="3"/>
      <c r="U23" s="406" t="s">
        <v>1296</v>
      </c>
      <c r="V23" s="406"/>
      <c r="W23" s="6">
        <v>879.45</v>
      </c>
      <c r="X23" s="415" t="s">
        <v>127</v>
      </c>
      <c r="Y23" s="415"/>
      <c r="Z23" s="406" t="s">
        <v>1219</v>
      </c>
      <c r="AA23" s="406"/>
      <c r="AB23" s="406"/>
    </row>
    <row r="24" spans="2:28" ht="36">
      <c r="B24" s="406" t="s">
        <v>1208</v>
      </c>
      <c r="C24" s="406"/>
      <c r="D24" s="406"/>
      <c r="E24" s="406"/>
      <c r="F24" s="3" t="s">
        <v>1</v>
      </c>
      <c r="N24" s="3" t="s">
        <v>3</v>
      </c>
      <c r="O24" s="3"/>
      <c r="P24" s="5" t="s">
        <v>10</v>
      </c>
      <c r="Q24" s="3" t="s">
        <v>1222</v>
      </c>
      <c r="R24" s="3" t="s">
        <v>6</v>
      </c>
      <c r="S24" s="3" t="s">
        <v>1223</v>
      </c>
      <c r="T24" s="3"/>
      <c r="U24" s="406" t="s">
        <v>1376</v>
      </c>
      <c r="V24" s="406"/>
      <c r="W24" s="6">
        <v>34.5</v>
      </c>
      <c r="X24" s="415" t="s">
        <v>153</v>
      </c>
      <c r="Y24" s="415"/>
      <c r="Z24" s="406" t="s">
        <v>1212</v>
      </c>
      <c r="AA24" s="406"/>
      <c r="AB24" s="406"/>
    </row>
    <row r="25" spans="2:28" ht="36">
      <c r="B25" s="406" t="s">
        <v>1208</v>
      </c>
      <c r="C25" s="406"/>
      <c r="D25" s="406"/>
      <c r="E25" s="406"/>
      <c r="F25" s="3" t="s">
        <v>1</v>
      </c>
      <c r="N25" s="3" t="s">
        <v>3</v>
      </c>
      <c r="O25" s="3"/>
      <c r="P25" s="5" t="s">
        <v>10</v>
      </c>
      <c r="Q25" s="3" t="s">
        <v>1225</v>
      </c>
      <c r="R25" s="3" t="s">
        <v>6</v>
      </c>
      <c r="S25" s="3" t="s">
        <v>1226</v>
      </c>
      <c r="T25" s="3"/>
      <c r="U25" s="406" t="s">
        <v>810</v>
      </c>
      <c r="V25" s="406"/>
      <c r="W25" s="6">
        <v>39</v>
      </c>
      <c r="X25" s="415" t="s">
        <v>199</v>
      </c>
      <c r="Y25" s="415"/>
      <c r="Z25" s="406" t="s">
        <v>1224</v>
      </c>
      <c r="AA25" s="406"/>
      <c r="AB25" s="406"/>
    </row>
    <row r="26" spans="2:28" ht="36">
      <c r="B26" s="406" t="s">
        <v>1208</v>
      </c>
      <c r="C26" s="406"/>
      <c r="D26" s="406"/>
      <c r="E26" s="406"/>
      <c r="F26" s="3" t="s">
        <v>1</v>
      </c>
      <c r="N26" s="3" t="s">
        <v>3</v>
      </c>
      <c r="O26" s="3"/>
      <c r="P26" s="5" t="s">
        <v>10</v>
      </c>
      <c r="Q26" s="3" t="s">
        <v>1228</v>
      </c>
      <c r="R26" s="3" t="s">
        <v>6</v>
      </c>
      <c r="S26" s="3" t="s">
        <v>1229</v>
      </c>
      <c r="T26" s="3"/>
      <c r="U26" s="406" t="s">
        <v>810</v>
      </c>
      <c r="V26" s="406"/>
      <c r="W26" s="6">
        <v>78</v>
      </c>
      <c r="X26" s="415" t="s">
        <v>216</v>
      </c>
      <c r="Y26" s="415"/>
      <c r="Z26" s="406" t="s">
        <v>1227</v>
      </c>
      <c r="AA26" s="406"/>
      <c r="AB26" s="406"/>
    </row>
    <row r="27" spans="2:28" ht="36">
      <c r="B27" s="406" t="s">
        <v>1208</v>
      </c>
      <c r="C27" s="406"/>
      <c r="D27" s="406"/>
      <c r="E27" s="406"/>
      <c r="F27" s="3" t="s">
        <v>1</v>
      </c>
      <c r="N27" s="3" t="s">
        <v>3</v>
      </c>
      <c r="O27" s="3"/>
      <c r="P27" s="5" t="s">
        <v>10</v>
      </c>
      <c r="Q27" s="3" t="s">
        <v>1231</v>
      </c>
      <c r="R27" s="3" t="s">
        <v>6</v>
      </c>
      <c r="S27" s="3" t="s">
        <v>1232</v>
      </c>
      <c r="T27" s="3"/>
      <c r="U27" s="406" t="s">
        <v>810</v>
      </c>
      <c r="V27" s="406"/>
      <c r="W27" s="6">
        <v>78</v>
      </c>
      <c r="X27" s="415" t="s">
        <v>216</v>
      </c>
      <c r="Y27" s="415"/>
      <c r="Z27" s="406" t="s">
        <v>1230</v>
      </c>
      <c r="AA27" s="406"/>
      <c r="AB27" s="406"/>
    </row>
    <row r="28" spans="2:28" ht="36">
      <c r="B28" s="406" t="s">
        <v>1208</v>
      </c>
      <c r="C28" s="406"/>
      <c r="D28" s="406"/>
      <c r="E28" s="406"/>
      <c r="F28" s="3" t="s">
        <v>1</v>
      </c>
      <c r="N28" s="3" t="s">
        <v>3</v>
      </c>
      <c r="O28" s="3"/>
      <c r="P28" s="5" t="s">
        <v>10</v>
      </c>
      <c r="Q28" s="3" t="s">
        <v>1234</v>
      </c>
      <c r="R28" s="3" t="s">
        <v>6</v>
      </c>
      <c r="S28" s="3" t="s">
        <v>1235</v>
      </c>
      <c r="T28" s="3"/>
      <c r="U28" s="406" t="s">
        <v>810</v>
      </c>
      <c r="V28" s="406"/>
      <c r="W28" s="6">
        <v>78</v>
      </c>
      <c r="X28" s="415" t="s">
        <v>225</v>
      </c>
      <c r="Y28" s="415"/>
      <c r="Z28" s="406" t="s">
        <v>1233</v>
      </c>
      <c r="AA28" s="406"/>
      <c r="AB28" s="406"/>
    </row>
    <row r="29" spans="2:28" ht="36">
      <c r="B29" s="406" t="s">
        <v>1208</v>
      </c>
      <c r="C29" s="406"/>
      <c r="D29" s="406"/>
      <c r="E29" s="406"/>
      <c r="F29" s="3" t="s">
        <v>1</v>
      </c>
      <c r="N29" s="3" t="s">
        <v>3</v>
      </c>
      <c r="O29" s="3"/>
      <c r="P29" s="5" t="s">
        <v>10</v>
      </c>
      <c r="Q29" s="3" t="s">
        <v>1237</v>
      </c>
      <c r="R29" s="3" t="s">
        <v>6</v>
      </c>
      <c r="S29" s="3" t="s">
        <v>1238</v>
      </c>
      <c r="T29" s="3"/>
      <c r="U29" s="406" t="s">
        <v>810</v>
      </c>
      <c r="V29" s="406"/>
      <c r="W29" s="6">
        <v>78</v>
      </c>
      <c r="X29" s="415" t="s">
        <v>225</v>
      </c>
      <c r="Y29" s="415"/>
      <c r="Z29" s="406" t="s">
        <v>1236</v>
      </c>
      <c r="AA29" s="406"/>
      <c r="AB29" s="406"/>
    </row>
    <row r="30" spans="2:28" ht="36">
      <c r="B30" s="406" t="s">
        <v>1208</v>
      </c>
      <c r="C30" s="406"/>
      <c r="D30" s="406"/>
      <c r="E30" s="406"/>
      <c r="F30" s="3" t="s">
        <v>1</v>
      </c>
      <c r="N30" s="3" t="s">
        <v>3</v>
      </c>
      <c r="O30" s="3"/>
      <c r="P30" s="5" t="s">
        <v>14</v>
      </c>
      <c r="Q30" s="3" t="s">
        <v>1239</v>
      </c>
      <c r="R30" s="3" t="s">
        <v>6</v>
      </c>
      <c r="S30" s="3" t="s">
        <v>1240</v>
      </c>
      <c r="T30" s="3"/>
      <c r="U30" s="408" t="s">
        <v>810</v>
      </c>
      <c r="V30" s="408"/>
      <c r="W30" s="26">
        <v>39</v>
      </c>
      <c r="X30" s="424" t="s">
        <v>450</v>
      </c>
      <c r="Y30" s="424"/>
      <c r="Z30" s="408" t="s">
        <v>1224</v>
      </c>
      <c r="AA30" s="408"/>
      <c r="AB30" s="408"/>
    </row>
    <row r="31" spans="2:28" ht="36">
      <c r="B31" s="406" t="s">
        <v>1208</v>
      </c>
      <c r="C31" s="406"/>
      <c r="D31" s="406"/>
      <c r="E31" s="406"/>
      <c r="F31" s="3" t="s">
        <v>1</v>
      </c>
      <c r="N31" s="3" t="s">
        <v>3</v>
      </c>
      <c r="O31" s="3"/>
      <c r="P31" s="5" t="s">
        <v>14</v>
      </c>
      <c r="Q31" s="3" t="s">
        <v>1242</v>
      </c>
      <c r="R31" s="3" t="s">
        <v>6</v>
      </c>
      <c r="S31" s="3" t="s">
        <v>1243</v>
      </c>
      <c r="T31" s="24"/>
      <c r="U31" s="392" t="s">
        <v>1375</v>
      </c>
      <c r="V31" s="392"/>
      <c r="W31" s="28">
        <v>96</v>
      </c>
      <c r="X31" s="394" t="s">
        <v>257</v>
      </c>
      <c r="Y31" s="394"/>
      <c r="Z31" s="392" t="s">
        <v>1241</v>
      </c>
      <c r="AA31" s="392"/>
      <c r="AB31" s="392"/>
    </row>
    <row r="32" spans="2:28" ht="22.5" customHeight="1">
      <c r="B32" s="406" t="s">
        <v>1208</v>
      </c>
      <c r="C32" s="406"/>
      <c r="D32" s="406"/>
      <c r="E32" s="406"/>
      <c r="F32" s="3" t="s">
        <v>1</v>
      </c>
      <c r="N32" s="3" t="s">
        <v>3</v>
      </c>
      <c r="O32" s="3"/>
      <c r="P32" s="5" t="s">
        <v>14</v>
      </c>
      <c r="Q32" s="3" t="s">
        <v>1244</v>
      </c>
      <c r="R32" s="3" t="s">
        <v>6</v>
      </c>
      <c r="S32" s="3" t="s">
        <v>1245</v>
      </c>
      <c r="T32" s="24"/>
      <c r="U32" s="392" t="s">
        <v>810</v>
      </c>
      <c r="V32" s="392"/>
      <c r="W32" s="28">
        <v>78</v>
      </c>
      <c r="X32" s="394" t="s">
        <v>342</v>
      </c>
      <c r="Y32" s="394"/>
      <c r="Z32" s="392" t="s">
        <v>1212</v>
      </c>
      <c r="AA32" s="392"/>
      <c r="AB32" s="392"/>
    </row>
    <row r="33" spans="2:28" ht="12.75">
      <c r="B33" s="18"/>
      <c r="C33" s="18"/>
      <c r="D33" s="18"/>
      <c r="E33" s="18"/>
      <c r="F33" s="18"/>
      <c r="N33" s="18"/>
      <c r="O33" s="18"/>
      <c r="P33" s="25"/>
      <c r="Q33" s="18"/>
      <c r="R33" s="18"/>
      <c r="S33" s="18"/>
      <c r="T33" s="35"/>
      <c r="U33" s="398" t="s">
        <v>1273</v>
      </c>
      <c r="V33" s="398"/>
      <c r="W33" s="37">
        <f>SUM(W20:W32)</f>
        <v>2768.2</v>
      </c>
      <c r="X33" s="22"/>
      <c r="Y33" s="22"/>
      <c r="Z33" s="2"/>
      <c r="AA33" s="2"/>
      <c r="AB33" s="2"/>
    </row>
    <row r="34" spans="1:28" ht="12.75">
      <c r="A34" s="31"/>
      <c r="B34" s="2"/>
      <c r="C34" s="2"/>
      <c r="D34" s="2"/>
      <c r="E34" s="2"/>
      <c r="F34" s="2"/>
      <c r="G34" s="31"/>
      <c r="H34" s="31"/>
      <c r="I34" s="31"/>
      <c r="J34" s="31"/>
      <c r="K34" s="31"/>
      <c r="L34" s="31"/>
      <c r="M34" s="31"/>
      <c r="N34" s="2"/>
      <c r="O34" s="2"/>
      <c r="P34" s="32"/>
      <c r="Q34" s="2"/>
      <c r="R34" s="2"/>
      <c r="S34" s="2"/>
      <c r="T34" s="2"/>
      <c r="U34" s="2"/>
      <c r="V34" s="2"/>
      <c r="W34" s="34"/>
      <c r="X34" s="22"/>
      <c r="Y34" s="22"/>
      <c r="Z34" s="2"/>
      <c r="AA34" s="2"/>
      <c r="AB34" s="2"/>
    </row>
    <row r="35" spans="2:28" ht="32.25" customHeight="1">
      <c r="B35" s="403" t="s">
        <v>376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37" t="s">
        <v>1271</v>
      </c>
      <c r="X35" s="421" t="s">
        <v>1262</v>
      </c>
      <c r="Y35" s="421"/>
      <c r="Z35" s="405" t="s">
        <v>1263</v>
      </c>
      <c r="AA35" s="405"/>
      <c r="AB35" s="405"/>
    </row>
    <row r="36" spans="2:28" ht="36">
      <c r="B36" s="392" t="s">
        <v>1246</v>
      </c>
      <c r="C36" s="392"/>
      <c r="D36" s="392"/>
      <c r="E36" s="392"/>
      <c r="F36" s="20" t="s">
        <v>1</v>
      </c>
      <c r="G36" s="21"/>
      <c r="H36" s="21"/>
      <c r="I36" s="21"/>
      <c r="J36" s="21"/>
      <c r="K36" s="21"/>
      <c r="L36" s="21"/>
      <c r="M36" s="21"/>
      <c r="N36" s="20" t="s">
        <v>3</v>
      </c>
      <c r="O36" s="20"/>
      <c r="P36" s="27" t="s">
        <v>4</v>
      </c>
      <c r="Q36" s="20" t="s">
        <v>1210</v>
      </c>
      <c r="R36" s="20" t="s">
        <v>6</v>
      </c>
      <c r="S36" s="20" t="s">
        <v>1211</v>
      </c>
      <c r="T36" s="20"/>
      <c r="U36" s="392" t="s">
        <v>1377</v>
      </c>
      <c r="V36" s="392"/>
      <c r="W36" s="28">
        <v>547.26</v>
      </c>
      <c r="X36" s="394" t="s">
        <v>49</v>
      </c>
      <c r="Y36" s="394"/>
      <c r="Z36" s="392" t="s">
        <v>1209</v>
      </c>
      <c r="AA36" s="392"/>
      <c r="AB36" s="392"/>
    </row>
    <row r="37" spans="2:28" ht="36">
      <c r="B37" s="407" t="s">
        <v>1246</v>
      </c>
      <c r="C37" s="407"/>
      <c r="D37" s="407"/>
      <c r="E37" s="407"/>
      <c r="F37" s="8" t="s">
        <v>1</v>
      </c>
      <c r="N37" s="8" t="s">
        <v>3</v>
      </c>
      <c r="O37" s="8"/>
      <c r="P37" s="9" t="s">
        <v>4</v>
      </c>
      <c r="Q37" s="8" t="s">
        <v>1217</v>
      </c>
      <c r="R37" s="8" t="s">
        <v>6</v>
      </c>
      <c r="S37" s="8" t="s">
        <v>1218</v>
      </c>
      <c r="T37" s="8"/>
      <c r="U37" s="392" t="s">
        <v>1379</v>
      </c>
      <c r="V37" s="392"/>
      <c r="W37" s="10">
        <v>2440.22</v>
      </c>
      <c r="X37" s="417" t="s">
        <v>103</v>
      </c>
      <c r="Y37" s="417"/>
      <c r="Z37" s="407" t="s">
        <v>1216</v>
      </c>
      <c r="AA37" s="407"/>
      <c r="AB37" s="407"/>
    </row>
    <row r="38" spans="2:28" ht="22.5" customHeight="1">
      <c r="B38" s="406" t="s">
        <v>1246</v>
      </c>
      <c r="C38" s="406"/>
      <c r="D38" s="406"/>
      <c r="E38" s="406"/>
      <c r="F38" s="3" t="s">
        <v>1</v>
      </c>
      <c r="N38" s="3" t="s">
        <v>3</v>
      </c>
      <c r="O38" s="3"/>
      <c r="P38" s="5" t="s">
        <v>10</v>
      </c>
      <c r="Q38" s="3" t="s">
        <v>1220</v>
      </c>
      <c r="R38" s="3" t="s">
        <v>6</v>
      </c>
      <c r="S38" s="3" t="s">
        <v>1221</v>
      </c>
      <c r="T38" s="3"/>
      <c r="U38" s="392" t="s">
        <v>1379</v>
      </c>
      <c r="V38" s="392"/>
      <c r="W38" s="6">
        <v>2549</v>
      </c>
      <c r="X38" s="415" t="s">
        <v>127</v>
      </c>
      <c r="Y38" s="415"/>
      <c r="Z38" s="406" t="s">
        <v>1219</v>
      </c>
      <c r="AA38" s="406"/>
      <c r="AB38" s="406"/>
    </row>
    <row r="39" spans="2:28" ht="22.5" customHeight="1">
      <c r="B39" s="406" t="s">
        <v>1246</v>
      </c>
      <c r="C39" s="406"/>
      <c r="D39" s="406"/>
      <c r="E39" s="406"/>
      <c r="F39" s="3" t="s">
        <v>1</v>
      </c>
      <c r="N39" s="3" t="s">
        <v>3</v>
      </c>
      <c r="O39" s="3"/>
      <c r="P39" s="5" t="s">
        <v>10</v>
      </c>
      <c r="Q39" s="3" t="s">
        <v>1228</v>
      </c>
      <c r="R39" s="3" t="s">
        <v>6</v>
      </c>
      <c r="S39" s="3" t="s">
        <v>1229</v>
      </c>
      <c r="T39" s="3"/>
      <c r="U39" s="392" t="s">
        <v>1378</v>
      </c>
      <c r="V39" s="392"/>
      <c r="W39" s="6">
        <v>75</v>
      </c>
      <c r="X39" s="415" t="s">
        <v>216</v>
      </c>
      <c r="Y39" s="415"/>
      <c r="Z39" s="406" t="s">
        <v>1227</v>
      </c>
      <c r="AA39" s="406"/>
      <c r="AB39" s="406"/>
    </row>
    <row r="40" spans="2:28" ht="22.5" customHeight="1">
      <c r="B40" s="406" t="s">
        <v>1246</v>
      </c>
      <c r="C40" s="406"/>
      <c r="D40" s="406"/>
      <c r="E40" s="406"/>
      <c r="F40" s="3" t="s">
        <v>1</v>
      </c>
      <c r="N40" s="3" t="s">
        <v>3</v>
      </c>
      <c r="O40" s="3"/>
      <c r="P40" s="5" t="s">
        <v>10</v>
      </c>
      <c r="Q40" s="3" t="s">
        <v>1231</v>
      </c>
      <c r="R40" s="3" t="s">
        <v>6</v>
      </c>
      <c r="S40" s="3" t="s">
        <v>1232</v>
      </c>
      <c r="T40" s="3"/>
      <c r="U40" s="451" t="s">
        <v>1378</v>
      </c>
      <c r="V40" s="451"/>
      <c r="W40" s="26">
        <v>75</v>
      </c>
      <c r="X40" s="424" t="s">
        <v>216</v>
      </c>
      <c r="Y40" s="424"/>
      <c r="Z40" s="408" t="s">
        <v>1230</v>
      </c>
      <c r="AA40" s="408"/>
      <c r="AB40" s="408"/>
    </row>
    <row r="41" spans="2:28" ht="22.5" customHeight="1">
      <c r="B41" s="406" t="s">
        <v>1246</v>
      </c>
      <c r="C41" s="406"/>
      <c r="D41" s="406"/>
      <c r="E41" s="406"/>
      <c r="F41" s="3" t="s">
        <v>1</v>
      </c>
      <c r="N41" s="3" t="s">
        <v>3</v>
      </c>
      <c r="O41" s="3"/>
      <c r="P41" s="5" t="s">
        <v>10</v>
      </c>
      <c r="Q41" s="3" t="s">
        <v>1234</v>
      </c>
      <c r="R41" s="3" t="s">
        <v>6</v>
      </c>
      <c r="S41" s="3" t="s">
        <v>1235</v>
      </c>
      <c r="T41" s="24"/>
      <c r="U41" s="392" t="s">
        <v>1378</v>
      </c>
      <c r="V41" s="392"/>
      <c r="W41" s="28">
        <v>75</v>
      </c>
      <c r="X41" s="394" t="s">
        <v>225</v>
      </c>
      <c r="Y41" s="394"/>
      <c r="Z41" s="392" t="s">
        <v>1233</v>
      </c>
      <c r="AA41" s="392"/>
      <c r="AB41" s="392"/>
    </row>
    <row r="42" spans="2:28" ht="36">
      <c r="B42" s="406" t="s">
        <v>1246</v>
      </c>
      <c r="C42" s="406"/>
      <c r="D42" s="406"/>
      <c r="E42" s="406"/>
      <c r="F42" s="3" t="s">
        <v>1</v>
      </c>
      <c r="N42" s="3" t="s">
        <v>3</v>
      </c>
      <c r="O42" s="3"/>
      <c r="P42" s="5" t="s">
        <v>10</v>
      </c>
      <c r="Q42" s="3" t="s">
        <v>1237</v>
      </c>
      <c r="R42" s="3" t="s">
        <v>6</v>
      </c>
      <c r="S42" s="3" t="s">
        <v>1238</v>
      </c>
      <c r="T42" s="24"/>
      <c r="U42" s="392" t="s">
        <v>1378</v>
      </c>
      <c r="V42" s="392"/>
      <c r="W42" s="28">
        <v>75</v>
      </c>
      <c r="X42" s="394" t="s">
        <v>225</v>
      </c>
      <c r="Y42" s="394"/>
      <c r="Z42" s="392" t="s">
        <v>1236</v>
      </c>
      <c r="AA42" s="392"/>
      <c r="AB42" s="392"/>
    </row>
    <row r="43" spans="2:28" ht="34.5" customHeight="1">
      <c r="B43" s="18"/>
      <c r="C43" s="18"/>
      <c r="D43" s="18"/>
      <c r="E43" s="18"/>
      <c r="F43" s="18"/>
      <c r="N43" s="18"/>
      <c r="O43" s="18"/>
      <c r="P43" s="25"/>
      <c r="Q43" s="18"/>
      <c r="R43" s="18"/>
      <c r="S43" s="18"/>
      <c r="T43" s="35"/>
      <c r="U43" s="394" t="s">
        <v>1273</v>
      </c>
      <c r="V43" s="394"/>
      <c r="W43" s="59">
        <f>SUM(W36:W42)</f>
        <v>5836.48</v>
      </c>
      <c r="X43" s="22"/>
      <c r="Y43" s="22"/>
      <c r="Z43" s="2"/>
      <c r="AA43" s="2"/>
      <c r="AB43" s="2"/>
    </row>
    <row r="44" spans="1:28" ht="12.75">
      <c r="A44" s="31"/>
      <c r="B44" s="2"/>
      <c r="C44" s="2"/>
      <c r="D44" s="2"/>
      <c r="E44" s="2"/>
      <c r="F44" s="2"/>
      <c r="G44" s="31"/>
      <c r="H44" s="31"/>
      <c r="I44" s="31"/>
      <c r="J44" s="31"/>
      <c r="K44" s="31"/>
      <c r="L44" s="31"/>
      <c r="M44" s="31"/>
      <c r="N44" s="2"/>
      <c r="O44" s="2"/>
      <c r="P44" s="32"/>
      <c r="Q44" s="2"/>
      <c r="R44" s="2"/>
      <c r="S44" s="2"/>
      <c r="T44" s="2"/>
      <c r="U44" s="2"/>
      <c r="V44" s="2"/>
      <c r="W44" s="34"/>
      <c r="X44" s="22"/>
      <c r="Y44" s="22"/>
      <c r="Z44" s="2"/>
      <c r="AA44" s="2"/>
      <c r="AB44" s="2"/>
    </row>
    <row r="45" spans="2:28" ht="51.75" customHeight="1">
      <c r="B45" s="403" t="s">
        <v>387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37" t="s">
        <v>1271</v>
      </c>
      <c r="X45" s="421" t="s">
        <v>1262</v>
      </c>
      <c r="Y45" s="421"/>
      <c r="Z45" s="405" t="s">
        <v>1263</v>
      </c>
      <c r="AA45" s="405"/>
      <c r="AB45" s="405"/>
    </row>
    <row r="46" spans="2:28" ht="36">
      <c r="B46" s="407" t="s">
        <v>1247</v>
      </c>
      <c r="C46" s="407"/>
      <c r="D46" s="407"/>
      <c r="E46" s="407"/>
      <c r="F46" s="8" t="s">
        <v>1</v>
      </c>
      <c r="N46" s="8" t="s">
        <v>3</v>
      </c>
      <c r="O46" s="8"/>
      <c r="P46" s="9" t="s">
        <v>4</v>
      </c>
      <c r="Q46" s="8" t="s">
        <v>1213</v>
      </c>
      <c r="R46" s="8" t="s">
        <v>6</v>
      </c>
      <c r="S46" s="8" t="s">
        <v>1214</v>
      </c>
      <c r="T46" s="8"/>
      <c r="U46" s="407" t="s">
        <v>1380</v>
      </c>
      <c r="V46" s="407"/>
      <c r="W46" s="10">
        <v>14.43</v>
      </c>
      <c r="X46" s="417" t="s">
        <v>75</v>
      </c>
      <c r="Y46" s="417"/>
      <c r="Z46" s="407" t="s">
        <v>1212</v>
      </c>
      <c r="AA46" s="407"/>
      <c r="AB46" s="407"/>
    </row>
    <row r="47" spans="2:28" ht="22.5" customHeight="1">
      <c r="B47" s="406" t="s">
        <v>1247</v>
      </c>
      <c r="C47" s="406"/>
      <c r="D47" s="406"/>
      <c r="E47" s="406"/>
      <c r="F47" s="3" t="s">
        <v>1</v>
      </c>
      <c r="N47" s="3" t="s">
        <v>3</v>
      </c>
      <c r="O47" s="3"/>
      <c r="P47" s="5" t="s">
        <v>10</v>
      </c>
      <c r="Q47" s="3" t="s">
        <v>1222</v>
      </c>
      <c r="R47" s="3" t="s">
        <v>6</v>
      </c>
      <c r="S47" s="3" t="s">
        <v>1223</v>
      </c>
      <c r="T47" s="3"/>
      <c r="U47" s="406" t="s">
        <v>1381</v>
      </c>
      <c r="V47" s="406"/>
      <c r="W47" s="6">
        <v>16</v>
      </c>
      <c r="X47" s="415" t="s">
        <v>153</v>
      </c>
      <c r="Y47" s="415"/>
      <c r="Z47" s="406" t="s">
        <v>1212</v>
      </c>
      <c r="AA47" s="406"/>
      <c r="AB47" s="406"/>
    </row>
    <row r="48" spans="2:28" ht="22.5" customHeight="1">
      <c r="B48" s="406" t="s">
        <v>1247</v>
      </c>
      <c r="C48" s="406"/>
      <c r="D48" s="406"/>
      <c r="E48" s="406"/>
      <c r="F48" s="3" t="s">
        <v>1</v>
      </c>
      <c r="N48" s="3" t="s">
        <v>3</v>
      </c>
      <c r="O48" s="3"/>
      <c r="P48" s="5" t="s">
        <v>10</v>
      </c>
      <c r="Q48" s="3" t="s">
        <v>1225</v>
      </c>
      <c r="R48" s="3" t="s">
        <v>6</v>
      </c>
      <c r="S48" s="3" t="s">
        <v>1226</v>
      </c>
      <c r="T48" s="3"/>
      <c r="U48" s="408" t="s">
        <v>1380</v>
      </c>
      <c r="V48" s="408"/>
      <c r="W48" s="26">
        <v>14.94</v>
      </c>
      <c r="X48" s="424" t="s">
        <v>199</v>
      </c>
      <c r="Y48" s="424"/>
      <c r="Z48" s="408" t="s">
        <v>1224</v>
      </c>
      <c r="AA48" s="408"/>
      <c r="AB48" s="408"/>
    </row>
    <row r="49" spans="2:28" ht="22.5" customHeight="1">
      <c r="B49" s="406" t="s">
        <v>1247</v>
      </c>
      <c r="C49" s="406"/>
      <c r="D49" s="406"/>
      <c r="E49" s="406"/>
      <c r="F49" s="3" t="s">
        <v>1</v>
      </c>
      <c r="N49" s="3" t="s">
        <v>3</v>
      </c>
      <c r="O49" s="3"/>
      <c r="P49" s="5" t="s">
        <v>14</v>
      </c>
      <c r="Q49" s="3" t="s">
        <v>1239</v>
      </c>
      <c r="R49" s="3" t="s">
        <v>6</v>
      </c>
      <c r="S49" s="3" t="s">
        <v>1240</v>
      </c>
      <c r="T49" s="24"/>
      <c r="U49" s="392" t="s">
        <v>1380</v>
      </c>
      <c r="V49" s="392"/>
      <c r="W49" s="28">
        <v>14.97</v>
      </c>
      <c r="X49" s="394" t="s">
        <v>450</v>
      </c>
      <c r="Y49" s="394"/>
      <c r="Z49" s="392" t="s">
        <v>1224</v>
      </c>
      <c r="AA49" s="392"/>
      <c r="AB49" s="392"/>
    </row>
    <row r="50" spans="2:28" ht="36">
      <c r="B50" s="406" t="s">
        <v>1247</v>
      </c>
      <c r="C50" s="406"/>
      <c r="D50" s="406"/>
      <c r="E50" s="406"/>
      <c r="F50" s="3" t="s">
        <v>1</v>
      </c>
      <c r="N50" s="3" t="s">
        <v>3</v>
      </c>
      <c r="O50" s="3"/>
      <c r="P50" s="5" t="s">
        <v>14</v>
      </c>
      <c r="Q50" s="3" t="s">
        <v>1244</v>
      </c>
      <c r="R50" s="3" t="s">
        <v>6</v>
      </c>
      <c r="S50" s="3" t="s">
        <v>1245</v>
      </c>
      <c r="T50" s="24"/>
      <c r="U50" s="392" t="s">
        <v>1380</v>
      </c>
      <c r="V50" s="392"/>
      <c r="W50" s="28">
        <v>10</v>
      </c>
      <c r="X50" s="394" t="s">
        <v>342</v>
      </c>
      <c r="Y50" s="394"/>
      <c r="Z50" s="392" t="s">
        <v>1212</v>
      </c>
      <c r="AA50" s="392"/>
      <c r="AB50" s="392"/>
    </row>
    <row r="51" spans="2:28" ht="12.75">
      <c r="B51" s="18"/>
      <c r="C51" s="18"/>
      <c r="D51" s="18"/>
      <c r="E51" s="18"/>
      <c r="F51" s="18"/>
      <c r="N51" s="18"/>
      <c r="O51" s="18"/>
      <c r="P51" s="25"/>
      <c r="Q51" s="18"/>
      <c r="R51" s="18"/>
      <c r="S51" s="18"/>
      <c r="T51" s="35"/>
      <c r="U51" s="394" t="s">
        <v>1273</v>
      </c>
      <c r="V51" s="394"/>
      <c r="W51" s="42">
        <f>SUM(W46:W50)</f>
        <v>70.34</v>
      </c>
      <c r="X51" s="22"/>
      <c r="Y51" s="22"/>
      <c r="Z51" s="2"/>
      <c r="AA51" s="2"/>
      <c r="AB51" s="2"/>
    </row>
    <row r="52" spans="1:28" ht="12.75">
      <c r="A52" s="31"/>
      <c r="B52" s="2"/>
      <c r="C52" s="2"/>
      <c r="D52" s="2"/>
      <c r="E52" s="2"/>
      <c r="F52" s="2"/>
      <c r="G52" s="31"/>
      <c r="H52" s="31"/>
      <c r="I52" s="31"/>
      <c r="J52" s="31"/>
      <c r="K52" s="31"/>
      <c r="L52" s="31"/>
      <c r="M52" s="31"/>
      <c r="N52" s="2"/>
      <c r="O52" s="2"/>
      <c r="P52" s="32"/>
      <c r="Q52" s="2"/>
      <c r="R52" s="2"/>
      <c r="S52" s="2"/>
      <c r="T52" s="2"/>
      <c r="U52" s="2"/>
      <c r="V52" s="2"/>
      <c r="W52" s="34"/>
      <c r="X52" s="22"/>
      <c r="Y52" s="22"/>
      <c r="Z52" s="2"/>
      <c r="AA52" s="2"/>
      <c r="AB52" s="2"/>
    </row>
    <row r="53" spans="2:28" ht="15.75">
      <c r="B53" s="403" t="s">
        <v>393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37" t="s">
        <v>1271</v>
      </c>
      <c r="X53" s="421" t="s">
        <v>1262</v>
      </c>
      <c r="Y53" s="421"/>
      <c r="Z53" s="405" t="s">
        <v>1263</v>
      </c>
      <c r="AA53" s="405"/>
      <c r="AB53" s="405"/>
    </row>
    <row r="54" spans="2:28" ht="36">
      <c r="B54" s="392" t="s">
        <v>1248</v>
      </c>
      <c r="C54" s="392"/>
      <c r="D54" s="392"/>
      <c r="E54" s="392"/>
      <c r="F54" s="20" t="s">
        <v>1</v>
      </c>
      <c r="G54" s="21"/>
      <c r="H54" s="21"/>
      <c r="I54" s="21"/>
      <c r="J54" s="21"/>
      <c r="K54" s="21"/>
      <c r="L54" s="21"/>
      <c r="M54" s="21"/>
      <c r="N54" s="20" t="s">
        <v>3</v>
      </c>
      <c r="O54" s="20" t="s">
        <v>1249</v>
      </c>
      <c r="P54" s="27" t="s">
        <v>4</v>
      </c>
      <c r="Q54" s="20" t="s">
        <v>1250</v>
      </c>
      <c r="R54" s="20" t="s">
        <v>6</v>
      </c>
      <c r="S54" s="20" t="s">
        <v>1251</v>
      </c>
      <c r="T54" s="20"/>
      <c r="U54" s="392" t="s">
        <v>1324</v>
      </c>
      <c r="V54" s="392"/>
      <c r="W54" s="28">
        <v>359.96</v>
      </c>
      <c r="X54" s="394" t="s">
        <v>395</v>
      </c>
      <c r="Y54" s="394"/>
      <c r="Z54" s="392" t="s">
        <v>396</v>
      </c>
      <c r="AA54" s="392"/>
      <c r="AB54" s="392"/>
    </row>
    <row r="55" spans="2:28" ht="36">
      <c r="B55" s="392" t="s">
        <v>1248</v>
      </c>
      <c r="C55" s="392"/>
      <c r="D55" s="392"/>
      <c r="E55" s="392"/>
      <c r="F55" s="20" t="s">
        <v>1</v>
      </c>
      <c r="G55" s="21"/>
      <c r="H55" s="21"/>
      <c r="I55" s="21"/>
      <c r="J55" s="21"/>
      <c r="K55" s="21"/>
      <c r="L55" s="21"/>
      <c r="M55" s="21"/>
      <c r="N55" s="20" t="s">
        <v>3</v>
      </c>
      <c r="O55" s="20" t="s">
        <v>1252</v>
      </c>
      <c r="P55" s="27" t="s">
        <v>10</v>
      </c>
      <c r="Q55" s="20" t="s">
        <v>1253</v>
      </c>
      <c r="R55" s="20" t="s">
        <v>6</v>
      </c>
      <c r="S55" s="20" t="s">
        <v>1254</v>
      </c>
      <c r="T55" s="44"/>
      <c r="U55" s="392" t="s">
        <v>1324</v>
      </c>
      <c r="V55" s="392"/>
      <c r="W55" s="28">
        <v>379.96</v>
      </c>
      <c r="X55" s="397" t="s">
        <v>250</v>
      </c>
      <c r="Y55" s="394"/>
      <c r="Z55" s="392" t="s">
        <v>396</v>
      </c>
      <c r="AA55" s="392"/>
      <c r="AB55" s="392"/>
    </row>
    <row r="56" spans="2:28" ht="36">
      <c r="B56" s="392" t="s">
        <v>1248</v>
      </c>
      <c r="C56" s="392"/>
      <c r="D56" s="392"/>
      <c r="E56" s="392"/>
      <c r="F56" s="20" t="s">
        <v>1</v>
      </c>
      <c r="G56" s="21"/>
      <c r="H56" s="21"/>
      <c r="I56" s="21"/>
      <c r="J56" s="21"/>
      <c r="K56" s="21"/>
      <c r="L56" s="21"/>
      <c r="M56" s="21"/>
      <c r="N56" s="20" t="s">
        <v>3</v>
      </c>
      <c r="O56" s="20" t="s">
        <v>1255</v>
      </c>
      <c r="P56" s="27" t="s">
        <v>14</v>
      </c>
      <c r="Q56" s="20" t="s">
        <v>1256</v>
      </c>
      <c r="R56" s="20" t="s">
        <v>6</v>
      </c>
      <c r="S56" s="20" t="s">
        <v>1257</v>
      </c>
      <c r="T56" s="44"/>
      <c r="U56" s="392" t="s">
        <v>1324</v>
      </c>
      <c r="V56" s="392"/>
      <c r="W56" s="28">
        <v>399.96</v>
      </c>
      <c r="X56" s="397" t="s">
        <v>330</v>
      </c>
      <c r="Y56" s="394"/>
      <c r="Z56" s="392" t="s">
        <v>396</v>
      </c>
      <c r="AA56" s="392"/>
      <c r="AB56" s="392"/>
    </row>
    <row r="57" spans="2:28" ht="12.75">
      <c r="B57" s="51"/>
      <c r="C57" s="51"/>
      <c r="D57" s="51"/>
      <c r="E57" s="51"/>
      <c r="F57" s="51"/>
      <c r="N57" s="51"/>
      <c r="O57" s="51"/>
      <c r="P57" s="70"/>
      <c r="Q57" s="51"/>
      <c r="R57" s="51"/>
      <c r="S57" s="51"/>
      <c r="T57" s="65"/>
      <c r="U57" s="394" t="s">
        <v>1273</v>
      </c>
      <c r="V57" s="394"/>
      <c r="W57" s="37">
        <f>SUM(W54:W56)</f>
        <v>1139.8799999999999</v>
      </c>
      <c r="X57" s="22"/>
      <c r="Y57" s="22"/>
      <c r="Z57" s="2"/>
      <c r="AA57" s="2"/>
      <c r="AB57" s="2"/>
    </row>
    <row r="58" spans="1:28" ht="12.75">
      <c r="A58" s="31"/>
      <c r="B58" s="2"/>
      <c r="C58" s="2"/>
      <c r="D58" s="2"/>
      <c r="E58" s="2"/>
      <c r="F58" s="2"/>
      <c r="G58" s="31"/>
      <c r="H58" s="31"/>
      <c r="I58" s="31"/>
      <c r="J58" s="31"/>
      <c r="K58" s="31"/>
      <c r="L58" s="31"/>
      <c r="M58" s="31"/>
      <c r="N58" s="2"/>
      <c r="O58" s="2"/>
      <c r="P58" s="32"/>
      <c r="Q58" s="2"/>
      <c r="R58" s="2"/>
      <c r="S58" s="2"/>
      <c r="T58" s="2"/>
      <c r="U58" s="22"/>
      <c r="V58" s="22"/>
      <c r="W58" s="50"/>
      <c r="X58" s="22"/>
      <c r="Y58" s="22"/>
      <c r="Z58" s="2"/>
      <c r="AA58" s="2"/>
      <c r="AB58" s="2"/>
    </row>
    <row r="59" spans="1:28" ht="12.75">
      <c r="A59" s="31"/>
      <c r="B59" s="2"/>
      <c r="C59" s="2"/>
      <c r="D59" s="2"/>
      <c r="E59" s="2"/>
      <c r="F59" s="2"/>
      <c r="G59" s="31"/>
      <c r="H59" s="31"/>
      <c r="I59" s="31"/>
      <c r="J59" s="31"/>
      <c r="K59" s="31"/>
      <c r="L59" s="31"/>
      <c r="M59" s="31"/>
      <c r="N59" s="2"/>
      <c r="O59" s="2"/>
      <c r="P59" s="32"/>
      <c r="Q59" s="2"/>
      <c r="R59" s="2"/>
      <c r="S59" s="2"/>
      <c r="T59" s="2"/>
      <c r="U59" s="2"/>
      <c r="V59" s="2"/>
      <c r="W59" s="34"/>
      <c r="X59" s="22"/>
      <c r="Y59" s="22"/>
      <c r="Z59" s="2"/>
      <c r="AA59" s="2"/>
      <c r="AB59" s="2"/>
    </row>
    <row r="60" spans="2:28" ht="15.75">
      <c r="B60" s="403" t="s">
        <v>483</v>
      </c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37" t="s">
        <v>1271</v>
      </c>
      <c r="X60" s="421" t="s">
        <v>1262</v>
      </c>
      <c r="Y60" s="421"/>
      <c r="Z60" s="419" t="s">
        <v>1263</v>
      </c>
      <c r="AA60" s="405"/>
      <c r="AB60" s="405"/>
    </row>
    <row r="61" spans="2:28" ht="36">
      <c r="B61" s="392" t="s">
        <v>1258</v>
      </c>
      <c r="C61" s="392"/>
      <c r="D61" s="392"/>
      <c r="E61" s="392"/>
      <c r="F61" s="20" t="s">
        <v>1</v>
      </c>
      <c r="G61" s="21"/>
      <c r="H61" s="21"/>
      <c r="I61" s="21"/>
      <c r="J61" s="21"/>
      <c r="K61" s="21"/>
      <c r="L61" s="21"/>
      <c r="M61" s="21"/>
      <c r="N61" s="20" t="s">
        <v>3</v>
      </c>
      <c r="O61" s="20" t="s">
        <v>1259</v>
      </c>
      <c r="P61" s="27" t="s">
        <v>10</v>
      </c>
      <c r="Q61" s="20" t="s">
        <v>1260</v>
      </c>
      <c r="R61" s="20" t="s">
        <v>6</v>
      </c>
      <c r="S61" s="20" t="s">
        <v>1261</v>
      </c>
      <c r="T61" s="20"/>
      <c r="U61" s="392" t="s">
        <v>1333</v>
      </c>
      <c r="V61" s="392"/>
      <c r="W61" s="28">
        <v>216</v>
      </c>
      <c r="X61" s="394" t="s">
        <v>9</v>
      </c>
      <c r="Y61" s="394"/>
      <c r="Z61" s="420" t="s">
        <v>518</v>
      </c>
      <c r="AA61" s="406"/>
      <c r="AB61" s="406"/>
    </row>
    <row r="62" spans="21:23" ht="12.75">
      <c r="U62" s="452" t="s">
        <v>1273</v>
      </c>
      <c r="V62" s="416"/>
      <c r="W62" s="23">
        <f>SUM(W61)</f>
        <v>216</v>
      </c>
    </row>
    <row r="63" ht="9.75" customHeight="1"/>
    <row r="64" ht="12.75" hidden="1"/>
    <row r="65" ht="12.75" hidden="1"/>
    <row r="66" ht="12.75" hidden="1"/>
    <row r="67" spans="21:22" ht="12.75" hidden="1">
      <c r="U67" s="73" t="s">
        <v>1443</v>
      </c>
      <c r="V67" s="75">
        <f>W12</f>
        <v>289384.93</v>
      </c>
    </row>
    <row r="68" spans="21:22" ht="12.75" hidden="1">
      <c r="U68" s="73" t="s">
        <v>1444</v>
      </c>
      <c r="V68" s="75">
        <f>W16+W33+W43+W51+W57+W62</f>
        <v>15631.819999999998</v>
      </c>
    </row>
    <row r="69" spans="21:22" ht="12.75" hidden="1">
      <c r="U69" s="73" t="s">
        <v>1445</v>
      </c>
      <c r="V69" s="73">
        <v>-6856.9</v>
      </c>
    </row>
    <row r="70" spans="21:22" ht="12.75" hidden="1">
      <c r="U70" s="73" t="s">
        <v>1273</v>
      </c>
      <c r="V70" s="75">
        <f>SUM(V67:V69)</f>
        <v>298159.85</v>
      </c>
    </row>
    <row r="71" ht="12.75" hidden="1">
      <c r="W71" s="23"/>
    </row>
    <row r="72" ht="12.75" hidden="1"/>
    <row r="73" ht="12.75" hidden="1"/>
  </sheetData>
  <sheetProtection/>
  <mergeCells count="163">
    <mergeCell ref="U12:V12"/>
    <mergeCell ref="X8:Y8"/>
    <mergeCell ref="X14:Y14"/>
    <mergeCell ref="X19:Y19"/>
    <mergeCell ref="X35:Y35"/>
    <mergeCell ref="X45:Y45"/>
    <mergeCell ref="U43:V43"/>
    <mergeCell ref="U33:V33"/>
    <mergeCell ref="B35:V35"/>
    <mergeCell ref="B31:E31"/>
    <mergeCell ref="U51:V51"/>
    <mergeCell ref="X53:Y53"/>
    <mergeCell ref="X60:Y60"/>
    <mergeCell ref="U62:V62"/>
    <mergeCell ref="B60:V60"/>
    <mergeCell ref="B55:E55"/>
    <mergeCell ref="X55:Y55"/>
    <mergeCell ref="Z60:AB60"/>
    <mergeCell ref="B61:E61"/>
    <mergeCell ref="X61:Y61"/>
    <mergeCell ref="Z61:AB61"/>
    <mergeCell ref="U61:V61"/>
    <mergeCell ref="B56:E56"/>
    <mergeCell ref="X56:Y56"/>
    <mergeCell ref="Z56:AB56"/>
    <mergeCell ref="U56:V56"/>
    <mergeCell ref="U57:V57"/>
    <mergeCell ref="Z55:AB55"/>
    <mergeCell ref="U55:V55"/>
    <mergeCell ref="B53:V53"/>
    <mergeCell ref="Z53:AB53"/>
    <mergeCell ref="B54:E54"/>
    <mergeCell ref="X54:Y54"/>
    <mergeCell ref="Z54:AB54"/>
    <mergeCell ref="U54:V54"/>
    <mergeCell ref="B50:E50"/>
    <mergeCell ref="X50:Y50"/>
    <mergeCell ref="Z50:AB50"/>
    <mergeCell ref="U50:V50"/>
    <mergeCell ref="B49:E49"/>
    <mergeCell ref="X49:Y49"/>
    <mergeCell ref="Z49:AB49"/>
    <mergeCell ref="U49:V49"/>
    <mergeCell ref="B48:E48"/>
    <mergeCell ref="X48:Y48"/>
    <mergeCell ref="Z48:AB48"/>
    <mergeCell ref="U48:V48"/>
    <mergeCell ref="B47:E47"/>
    <mergeCell ref="X47:Y47"/>
    <mergeCell ref="Z47:AB47"/>
    <mergeCell ref="U47:V47"/>
    <mergeCell ref="B45:V45"/>
    <mergeCell ref="Z45:AB45"/>
    <mergeCell ref="B46:E46"/>
    <mergeCell ref="X46:Y46"/>
    <mergeCell ref="Z46:AB46"/>
    <mergeCell ref="U46:V46"/>
    <mergeCell ref="B42:E42"/>
    <mergeCell ref="X42:Y42"/>
    <mergeCell ref="Z42:AB42"/>
    <mergeCell ref="U42:V42"/>
    <mergeCell ref="B41:E41"/>
    <mergeCell ref="X41:Y41"/>
    <mergeCell ref="Z41:AB41"/>
    <mergeCell ref="U41:V41"/>
    <mergeCell ref="B40:E40"/>
    <mergeCell ref="X40:Y40"/>
    <mergeCell ref="Z40:AB40"/>
    <mergeCell ref="U40:V40"/>
    <mergeCell ref="B39:E39"/>
    <mergeCell ref="X39:Y39"/>
    <mergeCell ref="Z39:AB39"/>
    <mergeCell ref="U39:V39"/>
    <mergeCell ref="B38:E38"/>
    <mergeCell ref="X38:Y38"/>
    <mergeCell ref="Z38:AB38"/>
    <mergeCell ref="U38:V38"/>
    <mergeCell ref="B37:E37"/>
    <mergeCell ref="X37:Y37"/>
    <mergeCell ref="Z37:AB37"/>
    <mergeCell ref="U37:V37"/>
    <mergeCell ref="Z35:AB35"/>
    <mergeCell ref="B36:E36"/>
    <mergeCell ref="X36:Y36"/>
    <mergeCell ref="Z36:AB36"/>
    <mergeCell ref="U36:V36"/>
    <mergeCell ref="B32:E32"/>
    <mergeCell ref="X32:Y32"/>
    <mergeCell ref="Z32:AB32"/>
    <mergeCell ref="U32:V32"/>
    <mergeCell ref="X31:Y31"/>
    <mergeCell ref="Z31:AB31"/>
    <mergeCell ref="U31:V31"/>
    <mergeCell ref="B30:E30"/>
    <mergeCell ref="X30:Y30"/>
    <mergeCell ref="Z30:AB30"/>
    <mergeCell ref="U30:V30"/>
    <mergeCell ref="B29:E29"/>
    <mergeCell ref="X29:Y29"/>
    <mergeCell ref="Z29:AB29"/>
    <mergeCell ref="U29:V29"/>
    <mergeCell ref="B28:E28"/>
    <mergeCell ref="X28:Y28"/>
    <mergeCell ref="Z28:AB28"/>
    <mergeCell ref="U28:V28"/>
    <mergeCell ref="B27:E27"/>
    <mergeCell ref="X27:Y27"/>
    <mergeCell ref="Z27:AB27"/>
    <mergeCell ref="U27:V27"/>
    <mergeCell ref="B26:E26"/>
    <mergeCell ref="X26:Y26"/>
    <mergeCell ref="Z26:AB26"/>
    <mergeCell ref="U26:V26"/>
    <mergeCell ref="B25:E25"/>
    <mergeCell ref="X25:Y25"/>
    <mergeCell ref="Z25:AB25"/>
    <mergeCell ref="U25:V25"/>
    <mergeCell ref="B24:E24"/>
    <mergeCell ref="X24:Y24"/>
    <mergeCell ref="Z24:AB24"/>
    <mergeCell ref="U24:V24"/>
    <mergeCell ref="B23:E23"/>
    <mergeCell ref="X23:Y23"/>
    <mergeCell ref="Z23:AB23"/>
    <mergeCell ref="U23:V23"/>
    <mergeCell ref="B22:E22"/>
    <mergeCell ref="X22:Y22"/>
    <mergeCell ref="Z22:AB22"/>
    <mergeCell ref="U22:V22"/>
    <mergeCell ref="B20:E20"/>
    <mergeCell ref="X20:Y20"/>
    <mergeCell ref="Z20:AB20"/>
    <mergeCell ref="U20:V20"/>
    <mergeCell ref="B21:E21"/>
    <mergeCell ref="X21:Y21"/>
    <mergeCell ref="Z21:AB21"/>
    <mergeCell ref="U21:V21"/>
    <mergeCell ref="Z14:AB14"/>
    <mergeCell ref="B15:E15"/>
    <mergeCell ref="X15:Y15"/>
    <mergeCell ref="Z15:AB15"/>
    <mergeCell ref="U15:V15"/>
    <mergeCell ref="B19:V19"/>
    <mergeCell ref="Z19:AB19"/>
    <mergeCell ref="U16:V16"/>
    <mergeCell ref="B14:V14"/>
    <mergeCell ref="B11:E11"/>
    <mergeCell ref="X11:Y11"/>
    <mergeCell ref="Z11:AB11"/>
    <mergeCell ref="U11:V11"/>
    <mergeCell ref="B10:E10"/>
    <mergeCell ref="X10:Y10"/>
    <mergeCell ref="Z10:AB10"/>
    <mergeCell ref="U10:V10"/>
    <mergeCell ref="V4:Z4"/>
    <mergeCell ref="B9:E9"/>
    <mergeCell ref="X9:Y9"/>
    <mergeCell ref="Z9:AB9"/>
    <mergeCell ref="U9:V9"/>
    <mergeCell ref="B7:V7"/>
    <mergeCell ref="Z7:AB7"/>
    <mergeCell ref="B8:V8"/>
    <mergeCell ref="Z8:AB8"/>
  </mergeCells>
  <printOptions/>
  <pageMargins left="0.7" right="0.7" top="0.75" bottom="0.75" header="0.3" footer="0.3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6.14.0-2ab0d8625be255bf609c78e1181801213e51db8f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Nazmije Dumani</dc:creator>
  <cp:keywords/>
  <dc:description/>
  <cp:lastModifiedBy>Vullnet Kabashi</cp:lastModifiedBy>
  <cp:lastPrinted>2023-07-17T07:59:14Z</cp:lastPrinted>
  <dcterms:created xsi:type="dcterms:W3CDTF">2023-07-12T06:16:05Z</dcterms:created>
  <dcterms:modified xsi:type="dcterms:W3CDTF">2023-10-30T09:34:20Z</dcterms:modified>
  <cp:category/>
  <cp:version/>
  <cp:contentType/>
  <cp:contentStatus/>
</cp:coreProperties>
</file>