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8"/>
  </bookViews>
  <sheets>
    <sheet name="Vendime dhe rekomandime" sheetId="19" r:id="rId1"/>
    <sheet name="R. financiar" sheetId="14" r:id="rId2"/>
    <sheet name="Tab. e buxhetit" sheetId="5" r:id="rId3"/>
    <sheet name="Mallrat" sheetId="13" r:id="rId4"/>
    <sheet name="Kapitalet" sheetId="3" r:id="rId5"/>
    <sheet name="Subvencionet dhe pagat" sheetId="4" r:id="rId6"/>
    <sheet name="Deputet" sheetId="15" r:id="rId7"/>
    <sheet name="Administrta" sheetId="16" r:id="rId8"/>
    <sheet name="stafi mbeshtetese politik" sheetId="17" r:id="rId9"/>
    <sheet name="komisioni per ndihme shtetrore" sheetId="18" r:id="rId10"/>
  </sheets>
  <definedNames>
    <definedName name="_xlnm.Print_Area" localSheetId="3">Mallrat!$A$1:$L$102</definedName>
  </definedNames>
  <calcPr calcId="152511"/>
</workbook>
</file>

<file path=xl/calcChain.xml><?xml version="1.0" encoding="utf-8"?>
<calcChain xmlns="http://schemas.openxmlformats.org/spreadsheetml/2006/main">
  <c r="D262" i="15" l="1"/>
  <c r="D123" i="15"/>
  <c r="D73" i="15"/>
  <c r="E33" i="13" l="1"/>
  <c r="E5" i="13"/>
  <c r="E9" i="13"/>
  <c r="E10" i="13"/>
  <c r="E8" i="13"/>
  <c r="H5" i="4" l="1"/>
  <c r="H7" i="4"/>
  <c r="H8" i="4"/>
  <c r="G72" i="13" l="1"/>
  <c r="G6" i="13"/>
  <c r="G20" i="5" l="1"/>
  <c r="F29" i="4"/>
  <c r="J9" i="3" l="1"/>
  <c r="I9" i="3" l="1"/>
  <c r="J14" i="3"/>
  <c r="D87" i="13" l="1"/>
  <c r="D28" i="13"/>
  <c r="D72" i="13" l="1"/>
  <c r="G17" i="5" l="1"/>
  <c r="G16" i="5"/>
  <c r="Q98" i="13" l="1"/>
  <c r="H98" i="13"/>
  <c r="E98" i="13"/>
  <c r="G97" i="13"/>
  <c r="F97" i="13"/>
  <c r="D97" i="13"/>
  <c r="E97" i="13" s="1"/>
  <c r="C97" i="13"/>
  <c r="H94" i="13"/>
  <c r="E94" i="13"/>
  <c r="G93" i="13"/>
  <c r="F93" i="13"/>
  <c r="D93" i="13"/>
  <c r="E93" i="13" s="1"/>
  <c r="C93" i="13"/>
  <c r="H90" i="13"/>
  <c r="H88" i="13"/>
  <c r="E88" i="13"/>
  <c r="G87" i="13"/>
  <c r="H87" i="13" s="1"/>
  <c r="F87" i="13"/>
  <c r="C87" i="13"/>
  <c r="H85" i="13"/>
  <c r="E85" i="13"/>
  <c r="H84" i="13"/>
  <c r="E84" i="13"/>
  <c r="G83" i="13"/>
  <c r="H83" i="13" s="1"/>
  <c r="F83" i="13"/>
  <c r="D83" i="13"/>
  <c r="C83" i="13"/>
  <c r="H81" i="13"/>
  <c r="E81" i="13"/>
  <c r="H80" i="13"/>
  <c r="E80" i="13"/>
  <c r="H79" i="13"/>
  <c r="E79" i="13"/>
  <c r="H78" i="13"/>
  <c r="E78" i="13"/>
  <c r="G77" i="13"/>
  <c r="H77" i="13" s="1"/>
  <c r="F77" i="13"/>
  <c r="D77" i="13"/>
  <c r="C77" i="13"/>
  <c r="H73" i="13"/>
  <c r="E73" i="13"/>
  <c r="G71" i="13"/>
  <c r="H71" i="13" s="1"/>
  <c r="C72" i="13"/>
  <c r="E72" i="13" s="1"/>
  <c r="F71" i="13"/>
  <c r="D71" i="13"/>
  <c r="G63" i="13"/>
  <c r="D63" i="13"/>
  <c r="H60" i="13"/>
  <c r="E60" i="13"/>
  <c r="G57" i="13"/>
  <c r="F57" i="13"/>
  <c r="D57" i="13"/>
  <c r="E57" i="13" s="1"/>
  <c r="C57" i="13"/>
  <c r="H53" i="13"/>
  <c r="H52" i="13"/>
  <c r="H51" i="13"/>
  <c r="E51" i="13"/>
  <c r="G50" i="13"/>
  <c r="F50" i="13"/>
  <c r="D50" i="13"/>
  <c r="E50" i="13" s="1"/>
  <c r="C50" i="13"/>
  <c r="H47" i="13"/>
  <c r="E47" i="13"/>
  <c r="H46" i="13"/>
  <c r="E46" i="13"/>
  <c r="H40" i="13"/>
  <c r="G39" i="13"/>
  <c r="H39" i="13" s="1"/>
  <c r="F39" i="13"/>
  <c r="D39" i="13"/>
  <c r="C39" i="13"/>
  <c r="H34" i="13"/>
  <c r="E34" i="13"/>
  <c r="E32" i="13"/>
  <c r="G28" i="13"/>
  <c r="F28" i="13"/>
  <c r="E28" i="13"/>
  <c r="C28" i="13"/>
  <c r="H23" i="13"/>
  <c r="E23" i="13"/>
  <c r="E22" i="13"/>
  <c r="G21" i="13"/>
  <c r="F21" i="13"/>
  <c r="D21" i="13"/>
  <c r="E21" i="13" s="1"/>
  <c r="C21" i="13"/>
  <c r="H18" i="13"/>
  <c r="E18" i="13"/>
  <c r="H17" i="13"/>
  <c r="E17" i="13"/>
  <c r="H16" i="13"/>
  <c r="E16" i="13"/>
  <c r="H15" i="13"/>
  <c r="E15" i="13"/>
  <c r="H14" i="13"/>
  <c r="E14" i="13"/>
  <c r="G13" i="13"/>
  <c r="H13" i="13" s="1"/>
  <c r="F13" i="13"/>
  <c r="D13" i="13"/>
  <c r="E13" i="13" s="1"/>
  <c r="C13" i="13"/>
  <c r="H10" i="13"/>
  <c r="H9" i="13"/>
  <c r="H8" i="13"/>
  <c r="H7" i="13"/>
  <c r="C7" i="13"/>
  <c r="H6" i="13"/>
  <c r="C6" i="13"/>
  <c r="F5" i="13"/>
  <c r="F99" i="13" s="1"/>
  <c r="D5" i="13"/>
  <c r="C5" i="13"/>
  <c r="H28" i="13" l="1"/>
  <c r="H21" i="13"/>
  <c r="D99" i="13"/>
  <c r="E83" i="13"/>
  <c r="E87" i="13"/>
  <c r="E39" i="13"/>
  <c r="H97" i="13"/>
  <c r="H93" i="13"/>
  <c r="H57" i="13"/>
  <c r="H50" i="13"/>
  <c r="E77" i="13"/>
  <c r="G5" i="13"/>
  <c r="H72" i="13"/>
  <c r="C71" i="13"/>
  <c r="C99" i="13" s="1"/>
  <c r="E99" i="13" l="1"/>
  <c r="G99" i="13"/>
  <c r="H99" i="13" s="1"/>
  <c r="H5" i="13"/>
  <c r="F9" i="3" l="1"/>
  <c r="F15" i="5" l="1"/>
  <c r="F14" i="3" l="1"/>
  <c r="E9" i="3" l="1"/>
  <c r="F17" i="5" l="1"/>
  <c r="F16" i="5"/>
  <c r="C20" i="5" l="1"/>
  <c r="E19" i="5"/>
  <c r="E18" i="5"/>
  <c r="E17" i="5"/>
  <c r="D20" i="5"/>
  <c r="E15" i="5"/>
  <c r="E20" i="5" l="1"/>
  <c r="E16" i="5"/>
  <c r="C30" i="4" l="1"/>
  <c r="H9" i="3" l="1"/>
  <c r="J7" i="3" l="1"/>
  <c r="D30" i="4"/>
  <c r="I7" i="3"/>
  <c r="F7" i="3"/>
  <c r="H19" i="5"/>
  <c r="B30" i="4" l="1"/>
  <c r="H16" i="5" l="1"/>
  <c r="H17" i="5"/>
  <c r="H18" i="5"/>
  <c r="H15" i="5"/>
  <c r="E7" i="3"/>
  <c r="E30" i="4" l="1"/>
  <c r="G7" i="4"/>
  <c r="G5" i="4" s="1"/>
  <c r="H7" i="3"/>
  <c r="F7" i="4" l="1"/>
  <c r="F5" i="4" s="1"/>
  <c r="E8" i="4"/>
  <c r="D7" i="4"/>
  <c r="C7" i="4"/>
  <c r="D5" i="4"/>
  <c r="C5" i="4"/>
  <c r="F20" i="5"/>
  <c r="H20" i="5" s="1"/>
  <c r="E5" i="4" l="1"/>
  <c r="E7" i="4"/>
  <c r="F26" i="4" l="1"/>
  <c r="F27" i="4" l="1"/>
  <c r="F28" i="4"/>
  <c r="F30" i="4" l="1"/>
</calcChain>
</file>

<file path=xl/sharedStrings.xml><?xml version="1.0" encoding="utf-8"?>
<sst xmlns="http://schemas.openxmlformats.org/spreadsheetml/2006/main" count="2047" uniqueCount="754">
  <si>
    <t>Kodi Ekonomik</t>
  </si>
  <si>
    <t>Kategoria Ekonomike</t>
  </si>
  <si>
    <t>b) Shpenzimet:</t>
  </si>
  <si>
    <t>Ju lutem plotësoni tabelën me të dhënat e nevojshme.</t>
  </si>
  <si>
    <t>% e shpenzimit</t>
  </si>
  <si>
    <t>Paga dhe Mëditje</t>
  </si>
  <si>
    <t>Mallra dhe shërbime</t>
  </si>
  <si>
    <t>Shërbimet komunale</t>
  </si>
  <si>
    <t>Subvencionet dhe Transferet</t>
  </si>
  <si>
    <t>Investimet Kapitale</t>
  </si>
  <si>
    <t>Gjithsej</t>
  </si>
  <si>
    <t xml:space="preserve">                           -   </t>
  </si>
  <si>
    <t xml:space="preserve">                         -   </t>
  </si>
  <si>
    <t xml:space="preserve">                  -   </t>
  </si>
  <si>
    <t>4.d )</t>
  </si>
  <si>
    <t>INVESTIMET KAPITALE</t>
  </si>
  <si>
    <t>Emri i kategorisë ekonomike</t>
  </si>
  <si>
    <t xml:space="preserve">% e  shpenzimit  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</si>
  <si>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</si>
  <si>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</si>
  <si>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</si>
  <si>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</si>
  <si>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</si>
  <si>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</si>
  <si>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</si>
  <si>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</si>
  <si>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</si>
  <si>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</si>
  <si>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</si>
  <si>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</si>
  <si>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</si>
  <si>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</si>
  <si>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</si>
  <si>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Buxheti i shpenzuar për paga për periudhën raportuese</t>
  </si>
  <si>
    <t>Shpenzimet kapitale</t>
  </si>
  <si>
    <t>Administrata e Kuvendit</t>
  </si>
  <si>
    <t>Stafi Mbështetës Politik</t>
  </si>
  <si>
    <t>% e realizimit</t>
  </si>
  <si>
    <t>INVESTIMET KAPITALE: DETAJET E SHPENZIMEVE SIPAS PROJEKTEVE</t>
  </si>
  <si>
    <t>Rifreskimi dhe pavarësimi i sistemit të TIK-ut</t>
  </si>
  <si>
    <t>Kodi I projektit</t>
  </si>
  <si>
    <t>Pajisje tjera</t>
  </si>
  <si>
    <t>Renovimi i nderteses dhe instalimeve ekzistuese</t>
  </si>
  <si>
    <t>Digjitalizimi i arkives</t>
  </si>
  <si>
    <t xml:space="preserve">Krijimi i qendres se te dhenave ne KK </t>
  </si>
  <si>
    <t xml:space="preserve">Buxheti i shpenzuar në % </t>
  </si>
  <si>
    <t xml:space="preserve"> shpenzimet</t>
  </si>
  <si>
    <t xml:space="preserve">Shpenzimet </t>
  </si>
  <si>
    <t>Krijimi i sistemit te integruar wi-fi ne ndertesen e Kuvendit</t>
  </si>
  <si>
    <t>Anëtarët e Kuvendit</t>
  </si>
  <si>
    <t>Pajisje per sallen plenare</t>
  </si>
  <si>
    <t>Komisioni ndihmes shteterore</t>
  </si>
  <si>
    <t>Buxheti dhe Shpenzimet  2021</t>
  </si>
  <si>
    <t xml:space="preserve"> Buxheti 2021</t>
  </si>
  <si>
    <t>Buxheti 2021</t>
  </si>
  <si>
    <t>Krijimi I sherbimit informativ per ligjet, sistemi law data</t>
  </si>
  <si>
    <t>Lifti</t>
  </si>
  <si>
    <t>4. c) DETAJET E SHPENZIMEVE SIPAS KODEVE EKONOMIKE</t>
  </si>
  <si>
    <t>MALLRA DHE SHËRBIME Emri i kategorisë ekonomike</t>
  </si>
  <si>
    <t>Planifikuar 2021</t>
  </si>
  <si>
    <t>Shpenzimet e udhëtimit</t>
  </si>
  <si>
    <t>Shpenzime te udhetimit brenda vendit</t>
  </si>
  <si>
    <t>Shpenzime te udhetimit jashte vendit</t>
  </si>
  <si>
    <t>Meditja e udhimit zyrtar jasht vendit</t>
  </si>
  <si>
    <t>Akomodimi gjate udhetimit zyrtar jasht vendit</t>
  </si>
  <si>
    <t>Shpenzimet tjera te udhitimit zyrtar jasht vendit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</si>
  <si>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</si>
  <si>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</si>
  <si>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</si>
  <si>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</si>
  <si>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</si>
  <si>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</si>
  <si>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</si>
  <si>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</si>
  <si>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</si>
  <si>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</si>
  <si>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</si>
  <si>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</si>
  <si>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</si>
  <si>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</si>
  <si>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</si>
  <si>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</si>
  <si>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</si>
  <si>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</si>
  <si>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</si>
  <si>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</si>
  <si>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</si>
  <si>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</si>
  <si>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</si>
  <si>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</si>
  <si>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</si>
  <si>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</si>
  <si>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trafiku (me pak se 1000 euro)</t>
  </si>
  <si>
    <t>Pajisje tjera (me pak se 1000 euro)</t>
  </si>
  <si>
    <t>Blerja e librave</t>
  </si>
  <si>
    <t>BLERJE TJERA - MALLRA DHE SHERBIME (NENTOTALI)</t>
  </si>
  <si>
    <t>Furnizime për zyrë</t>
  </si>
  <si>
    <t>Furnizime pastrimi</t>
  </si>
  <si>
    <t>Akomodimi</t>
  </si>
  <si>
    <t>DERIVATET DHE LËNDËT DJEGËSE (NENTOTALI)</t>
  </si>
  <si>
    <t>Nafte per ngrohje qendrore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</si>
  <si>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</si>
  <si>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</si>
  <si>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</si>
  <si>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</si>
  <si>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</si>
  <si>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</si>
  <si>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</si>
  <si>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</si>
  <si>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</si>
  <si>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Regjistrimi dhe Sigurimi i automjeteve</t>
  </si>
  <si>
    <t>Taksa komunale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</si>
  <si>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</si>
  <si>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</si>
  <si>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</si>
  <si>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</si>
  <si>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</si>
  <si>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</si>
  <si>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</si>
  <si>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</si>
  <si>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</si>
  <si>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makineria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</si>
  <si>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</si>
  <si>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</si>
  <si>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</si>
  <si>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</si>
  <si>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</si>
  <si>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</si>
  <si>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</si>
  <si>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Dreke zyrtare jasht vendit</t>
  </si>
  <si>
    <t>Pagesa e tatimit ne qira</t>
  </si>
  <si>
    <t>Buxheti dhe Shpenzimet  2022</t>
  </si>
  <si>
    <t>Planifikuar 2022</t>
  </si>
  <si>
    <t xml:space="preserve"> Buxheti 2022</t>
  </si>
  <si>
    <t>Buxheti 2022</t>
  </si>
  <si>
    <t>4) Tabelat:</t>
  </si>
  <si>
    <t>a) Të hyrat:</t>
  </si>
  <si>
    <t>Ju lutem plotësoni tabelën me informatat e nevojshme.</t>
  </si>
  <si>
    <t>Të hyrat e Planifikuara/Parashikuara për këtë periudhë</t>
  </si>
  <si>
    <t>Të hyrat vetanake të bartura nga viti paraprak</t>
  </si>
  <si>
    <t>Buxheti 6 mujor per paga</t>
  </si>
  <si>
    <t>Të hyrat në shumë prej 228 €, kanë të bëjnë me konfiskimin e sigurisë së ekzekutimit për mosrealizim të një kontrate në vitin 2021, ndërsa shuma prej 3,820€, ka të bëjë me një kthim nga një ish deputete e Kuvendit</t>
  </si>
  <si>
    <t>Shpenzimet gjashte mujore</t>
  </si>
  <si>
    <t>Shpenzimet gjashtë mujore</t>
  </si>
  <si>
    <t>Shpenzimet 6 mujor</t>
  </si>
  <si>
    <t>Shpenzimet  gjashtëmujore per vitin 2021</t>
  </si>
  <si>
    <t>Shpenzimet  gjashtë mujore per vitin 2022</t>
  </si>
  <si>
    <r>
      <t xml:space="preserve">Kodi i Organizatës Buxhetore: </t>
    </r>
    <r>
      <rPr>
        <b/>
        <sz val="48"/>
        <color theme="1"/>
        <rFont val="Times New Roman"/>
        <family val="1"/>
      </rPr>
      <t>101</t>
    </r>
  </si>
  <si>
    <r>
      <t xml:space="preserve">Informatat kontaktuese: </t>
    </r>
    <r>
      <rPr>
        <b/>
        <sz val="48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</si>
  <si>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8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</si>
  <si>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8"/>
        <color theme="1"/>
        <rFont val="Times New Roman"/>
        <family val="1"/>
      </rPr>
      <t>Emrush Haxhiu, Ndërtesa e Kuvendit, zyra N-226</t>
    </r>
  </si>
  <si>
    <r>
      <t xml:space="preserve">Drejtori i Drejtorisë për Buxhet dhe Pagesa: </t>
    </r>
    <r>
      <rPr>
        <b/>
        <sz val="48"/>
        <color theme="1"/>
        <rFont val="Times New Roman"/>
        <family val="1"/>
      </rPr>
      <t>Istret Azemi, Ndërtesa e Kuvendit, zyra N-222</t>
    </r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</si>
  <si>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</si>
  <si>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</si>
  <si>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</si>
  <si>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</si>
  <si>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 dhe shtesa: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</si>
  <si>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</si>
  <si>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</si>
  <si>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</si>
  <si>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</si>
  <si>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</si>
  <si>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</si>
  <si>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</si>
  <si>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 xml:space="preserve"> </t>
  </si>
  <si>
    <t>Nënshkrimi i Sekretarit të Kuvendit</t>
  </si>
  <si>
    <t>13.07.2022</t>
  </si>
  <si>
    <t>Raporti Financiar për gjashtëmujorin e vitit 2022</t>
  </si>
  <si>
    <t xml:space="preserve">   Prej dates:  01.04.2022</t>
  </si>
  <si>
    <t xml:space="preserve">   Deri ne daten:  30.06.2022</t>
  </si>
  <si>
    <t xml:space="preserve">   Programi: Anetarët e Kuvendit</t>
  </si>
  <si>
    <t>Pagat neto përmes listave të pagave   11110</t>
  </si>
  <si>
    <t>Nr.</t>
  </si>
  <si>
    <t>Pershkrimi</t>
  </si>
  <si>
    <t>Shuma e paguar</t>
  </si>
  <si>
    <t>Data e pageses</t>
  </si>
  <si>
    <t>Perfituesi</t>
  </si>
  <si>
    <t>Pagat e muajit Prill</t>
  </si>
  <si>
    <t>30.04.2022</t>
  </si>
  <si>
    <t>Anetaret e Kuvendit</t>
  </si>
  <si>
    <t>Pagat e muajit Maj</t>
  </si>
  <si>
    <t>31.05.2022</t>
  </si>
  <si>
    <t>Anetarët e Kuvendit</t>
  </si>
  <si>
    <t xml:space="preserve">Pagat e muajit Qershor 
</t>
  </si>
  <si>
    <t>30.06.2022</t>
  </si>
  <si>
    <t>GJITHSEJ</t>
  </si>
  <si>
    <t>Shpenzimet e udhëtimeve  zyrtare jashtë vendit   13140</t>
  </si>
  <si>
    <t>Shpenzimet e udhëtimeve zyrtare jashtë vendit  -Bileta per udhetim zyrtar jashte vendit</t>
  </si>
  <si>
    <t>06.04.2022</t>
  </si>
  <si>
    <t>ALTAVIA TRAVEL SHPK</t>
  </si>
  <si>
    <t>22.04.2022</t>
  </si>
  <si>
    <t>02.06.2022</t>
  </si>
  <si>
    <t>03.06.2022</t>
  </si>
  <si>
    <t>Shpenzime te vogla - para xhepi   13141</t>
  </si>
  <si>
    <t>Shpenzime  gjate udhetimit zyrtare ne Zvicër (28-30 mars 2022)</t>
  </si>
  <si>
    <t>13.04.2022</t>
  </si>
  <si>
    <t>JETA STATOVCI</t>
  </si>
  <si>
    <t>Shpenzime  gjate udhetimit zyrtare ne Francë (10-12 dhe 13-17 mars 2022)</t>
  </si>
  <si>
    <t>SARANDA BOGUJEVCI</t>
  </si>
  <si>
    <t>Shpenzime  gjate udhetimit zyrtare nez Zvicër (28-30 mars 2022)</t>
  </si>
  <si>
    <t>ENIS KERVAN</t>
  </si>
  <si>
    <t>VALENTINA  BUNJAKU -  REXHEPI</t>
  </si>
  <si>
    <t>TIME KADRIJAJ</t>
  </si>
  <si>
    <t>14.04.2022</t>
  </si>
  <si>
    <t>PAL LEKAJ</t>
  </si>
  <si>
    <t>Shpenzime tjera gjate udhetimit zyrtare ne Holandë (29 mars -1 prill  2022)</t>
  </si>
  <si>
    <t>15.04.2022</t>
  </si>
  <si>
    <t>Shpenzime gjate udhetimit zyrtare ne Holandë (29 mars -1 prill  2022)</t>
  </si>
  <si>
    <t>ADNAN RRUSTEMI</t>
  </si>
  <si>
    <t>Shpenzime gjate udhetimit zyrtare ne Gjermani (8-11 prill 2022)</t>
  </si>
  <si>
    <t>20.04.2022</t>
  </si>
  <si>
    <t>HAKI ABAZI</t>
  </si>
  <si>
    <t>Shpenzime  gjate udhetimit zyrtare ne Greqi (11-13 prill 2022)</t>
  </si>
  <si>
    <t>21.04.2022</t>
  </si>
  <si>
    <t>MEFAIL BAJQINOVCI</t>
  </si>
  <si>
    <t>Shpenzime  gjate udhetimit zyrtare ne Holand (29 mars -1 prill  2022)</t>
  </si>
  <si>
    <t>ERXHAN GALUSHI</t>
  </si>
  <si>
    <t>Shpenzime  gjate udhetimit zyrtare ne Kroaci (27-30 prill 2022)</t>
  </si>
  <si>
    <t>11.05.2022</t>
  </si>
  <si>
    <t>HYKMETE BAJRAMI</t>
  </si>
  <si>
    <t>Shpenzime  gjate udhetimit zyrtare ne Çeki (27-29 prill 2022)</t>
  </si>
  <si>
    <t>AVDULLAH HOTI</t>
  </si>
  <si>
    <t>16.05.2022</t>
  </si>
  <si>
    <t>FITORE PACOLLI DALIPI</t>
  </si>
  <si>
    <t>Shpenzime gjate udhetimit zyrtare ne Danimarkë (4-7 maj 2022)</t>
  </si>
  <si>
    <t>17.05.2022</t>
  </si>
  <si>
    <t>DRITON SELMANAJ</t>
  </si>
  <si>
    <t>Shpenzime  gjate udhetimit zyrtare ne Danimarkë (4-7 maj 2022)</t>
  </si>
  <si>
    <t>18.05.2022</t>
  </si>
  <si>
    <t xml:space="preserve">DIMAL BASHA </t>
  </si>
  <si>
    <t>Shpenzime  gjate udhetimit zyrtare ne GJermani  (27-29 prill 2022)</t>
  </si>
  <si>
    <t>19.05.2022</t>
  </si>
  <si>
    <t>BLERTA DELIU KODRA</t>
  </si>
  <si>
    <t>BESNIK TAHIRI</t>
  </si>
  <si>
    <t xml:space="preserve"> Shpenzime gjate udhetimit zyrtare ne Maqedonia e Veriut (11 maj 2022)</t>
  </si>
  <si>
    <t>20.05.2022</t>
  </si>
  <si>
    <t>BEKE BERISHA</t>
  </si>
  <si>
    <t>Shpenzime  gjate udhetimit zyrtare ne Maqedonia e Veriut (11 maj 2022)</t>
  </si>
  <si>
    <t>23.05.2022</t>
  </si>
  <si>
    <t>ANTON QUNI</t>
  </si>
  <si>
    <t>Shpenzime  gjate udhetimit zyrtare Çeki (27-30 prill 2022)</t>
  </si>
  <si>
    <t>Shpenzime  gjate udhetimit zyrtare ne Austri (30-31 mars 2022)</t>
  </si>
  <si>
    <t>ARDIAN GOLA</t>
  </si>
  <si>
    <t>Shpenzime  gjate udhetimit zyrtare ne Maqedonia e Veriut  (11 maj 2022)</t>
  </si>
  <si>
    <t>HISEN BERISHA</t>
  </si>
  <si>
    <t>Shpenzime gjate udhetimit zyrtare ne Çeki (27-30 prill 2022)</t>
  </si>
  <si>
    <t>ARMEND MUJA</t>
  </si>
  <si>
    <t>Shpenzime gjate udhetimit zyrtare ne Itali (20-23 prill 2022)</t>
  </si>
  <si>
    <t>24.05.2022</t>
  </si>
  <si>
    <t>ELIZA HOXHA</t>
  </si>
  <si>
    <t>Shpenzime  gjate udhetimit zyrtare ne Itali (20-23 prill 2022)</t>
  </si>
  <si>
    <t>VLORA DUMOSHI</t>
  </si>
  <si>
    <t>Shpenzime  gjate udhetimit zyrtare ne Gjermani  (27-29 prill 2022)</t>
  </si>
  <si>
    <t>FATMIRE KOLLÇAKU</t>
  </si>
  <si>
    <t>Shpenzime  gjate udhetimit zyrtare ne Çeki (27-30 prill 2022)</t>
  </si>
  <si>
    <t>25.05.2022</t>
  </si>
  <si>
    <t>MERGIM LUSHTAKU</t>
  </si>
  <si>
    <t>Shpenzime  gjate udhetimit zyrtare ne Kanada  (11-16 maj 2022)</t>
  </si>
  <si>
    <t>FRIDON LALA</t>
  </si>
  <si>
    <t>Shpenzime  gjate udhetimit zyrtare ne Bruksel (16-18 maj 2022)</t>
  </si>
  <si>
    <t>26.05.2022</t>
  </si>
  <si>
    <t>FERAT SHALA</t>
  </si>
  <si>
    <t>Shpenzime  gjate udhetimit zyrtare ne Greqi (15-18 maj 2022)</t>
  </si>
  <si>
    <t>Shpenzime  gjate udhetimit zyrtare ne SHBA (9-19 maj 2022)</t>
  </si>
  <si>
    <t>ARBEN GASHI</t>
  </si>
  <si>
    <t>Shpenzime  gjate udhetimit zyrtare ne SHBA (9-19 Maj 2022)</t>
  </si>
  <si>
    <t>Shpenzime  gjate udhetimit zyrtare ne Suedi (16-19 maj 2022)</t>
  </si>
  <si>
    <t>Shpenzime  gjate udhetimit zyrtare ne Bruksel  (16- 17 Maj 2022)</t>
  </si>
  <si>
    <t>MIMOZA KUSARI LILA</t>
  </si>
  <si>
    <t>Shpenzime  gjate udhetimit zyrtare ne Francë  (8-10 Maj 2022)</t>
  </si>
  <si>
    <t>Shpenzime  gjate udhetimit zyrtare ne Finlandë  (18- 21 Maj 2022)</t>
  </si>
  <si>
    <t>Shpenzime  gjate udhetimit zyrtare ne SHBA (9- 19 Maj 2022)</t>
  </si>
  <si>
    <t>TINKA KURTI</t>
  </si>
  <si>
    <t>Shpenzime  gjate udhetimit zyrtare ne Finland  (18-21 maj 2022)</t>
  </si>
  <si>
    <t>DOARSA KICA XHELILI</t>
  </si>
  <si>
    <t>ALBENA RESHITAJ</t>
  </si>
  <si>
    <t>Shpenzime  gjate udhetimit zyrtare ne Kanada (11-16 Maj 2022)</t>
  </si>
  <si>
    <t>ENVER HOXHAJ</t>
  </si>
  <si>
    <t>Shpenzime gjate udhetimit zyrtare ne Shqiperi  (22-24 Maj 2022)</t>
  </si>
  <si>
    <t>06.06.2022</t>
  </si>
  <si>
    <t>Shpenzime gjate udhetimit zyrtare ne Shqiperi  (29-31 Maj 2022)</t>
  </si>
  <si>
    <t>Shpenzime  gjate udhetimit zyrtare ne Lituani (27-31 Maj 2022)</t>
  </si>
  <si>
    <t>DRITON HYSENI</t>
  </si>
  <si>
    <t>Shpenzime  gjate udhetimit zyrtare ne Shqiperi (29-31 Maj 2022)</t>
  </si>
  <si>
    <t xml:space="preserve">FIDAN JILTA				</t>
  </si>
  <si>
    <t xml:space="preserve"> Shpenzime gjate udhetimit zyrtare ne Shqiperi (23-24 Maj 2022)</t>
  </si>
  <si>
    <t>Shpenzime  gjate udhetimit zyrtare ne Francë (24-22 prill 2022)</t>
  </si>
  <si>
    <t>Shpenzime gjate udhetimit zyrtare ne Shqiperi  (23-24 Maj 2022)</t>
  </si>
  <si>
    <t>07.06.2022</t>
  </si>
  <si>
    <t>FJOLLA UJKANI</t>
  </si>
  <si>
    <t>Shpenzime  gjate udhetimit zyrtare ne Francë (24-29 prill 2022)</t>
  </si>
  <si>
    <t>Shpenzime  gjate udhetimit zyrtare ne Shqiperi  (23-24 Maj 2022)</t>
  </si>
  <si>
    <t>ARIANA MUSLIU SHOSHI</t>
  </si>
  <si>
    <t>SHQIPE METAJ ISUFI</t>
  </si>
  <si>
    <t>AGON BATUSHA</t>
  </si>
  <si>
    <t>ELMI RECICA</t>
  </si>
  <si>
    <t>08.06.2022</t>
  </si>
  <si>
    <t>ARBERESH KRYEZIU - HYSENI</t>
  </si>
  <si>
    <t>RREZARTA KRASNIQI</t>
  </si>
  <si>
    <t>Shpenzime gjate udhetimit zyrtare ne Shqiperi (29-31 Maj 2022)</t>
  </si>
  <si>
    <t>09.06.2022</t>
  </si>
  <si>
    <t>Shpenzime gjate udhetimit zyrtarë ne Shqiperi  (29-31 Maj 2022)</t>
  </si>
  <si>
    <t>Shpenzime  gjate udhetimit zyrtare ne Gjermani  (1-4 Qershor 2022)</t>
  </si>
  <si>
    <t>Shpenzime gjate udhetimit zyrtarë ne Lituani (29-31 Maj 2022)</t>
  </si>
  <si>
    <t>XHAVIT HALITI</t>
  </si>
  <si>
    <t>Shpenzime  gjate udhetimit zyrtare ne Shqiperi  (26-27 Maj 2022)</t>
  </si>
  <si>
    <t>10.06.2022</t>
  </si>
  <si>
    <t>Shpenzimet gjate udhetimit zyrtare ne Greqi (31 Maj-2 Qershor  2022)</t>
  </si>
  <si>
    <t xml:space="preserve"> Shpenzime gjate udhetimit zyrtare ne Shqiperi  (20-21 Maj 2022)</t>
  </si>
  <si>
    <t>Shpenzime  gjate udhetimit zyrtare ne Gjermani (1-4 Qershor  2022)</t>
  </si>
  <si>
    <t>ARMEND ZEMAJ</t>
  </si>
  <si>
    <t>Shpenzime  gjate udhetimit zyrtare ne Maqedonia e Veriut  (3-5 qershor  2022)</t>
  </si>
  <si>
    <t>16.06.2022</t>
  </si>
  <si>
    <t>Shpenzime  gjate udhetimit zyrtare ne Danimarkë ( 8-13 Qershor  2022)</t>
  </si>
  <si>
    <t>20.06.2022</t>
  </si>
  <si>
    <t>Shpenzime  gjate udhetimit zyrtare ne Danimarkë (11-13 Qershor 2022)</t>
  </si>
  <si>
    <t>Shpenzime  gjate udhetimit zyrtare ne Finlandë (18-21 Maj 2022)</t>
  </si>
  <si>
    <t>FITIM UKA</t>
  </si>
  <si>
    <t>Shpenzime  gjate udhetimit zyrtare ne Danimarkë (8-13 Qershor 2022)</t>
  </si>
  <si>
    <t>ALBANA BYTYQI</t>
  </si>
  <si>
    <t>Shpenzime  gjate udhetimit zyrtare ne Austri (8-10 Qershor  2022)</t>
  </si>
  <si>
    <t>GLAUK KONJUFCA</t>
  </si>
  <si>
    <t>Shpenzime gjate udhetimit zyrtare ne Greqi  (31 Maj-2 Qeshor 2022)</t>
  </si>
  <si>
    <t>21.06.2022</t>
  </si>
  <si>
    <t>Shpenzime  gjate udhetimit zyrtare ne Greqi (1-2 Qershor 2022)</t>
  </si>
  <si>
    <t>22.06.2022</t>
  </si>
  <si>
    <t>Shpenzime  gjate udhetimit zyrtare ne Shqiperi (20-21 Maj 2022)</t>
  </si>
  <si>
    <t>Shpenzime  gjate udhetimit zyrtare ne Danimarkë (8-13 Qershor  2022)</t>
  </si>
  <si>
    <t>Shpenzime  gjate udhetimit zyrtare ne Maqedonia e Veriut  (2 Qershor 2022)</t>
  </si>
  <si>
    <t>DUDA BALJE</t>
  </si>
  <si>
    <t>Shpenzime  gjate udhetimit zyrtare ne Danimarkë (8-13 Qershor  2022</t>
  </si>
  <si>
    <t>23.06.2022</t>
  </si>
  <si>
    <t>Shpenzime  gjate udhetimit zyrtare ne Rumani (24-27 Maj 2022)</t>
  </si>
  <si>
    <t>Shpenzime  gjate udhetimit zyrtare ne Bosne  (6-10 Qershor 2022)</t>
  </si>
  <si>
    <t>Shpenzime  gjate udhetimit zyrtare ne Irland (29-31 Maj 2022)</t>
  </si>
  <si>
    <t>Shpenzime  gjate udhetimit zyrtare ne Shqiperi (20 qershor 2022)</t>
  </si>
  <si>
    <t>27.06.2022</t>
  </si>
  <si>
    <t>Shpenzimet  gjate udhetimit zyrtare ne Shqiperi  (29-31 Maj  2022)</t>
  </si>
  <si>
    <t>Shpenzime  gjate udhetimit zyrtare ne Francë (19-21 Qershor  2022)</t>
  </si>
  <si>
    <t>29.06.2022</t>
  </si>
  <si>
    <t>Shpenzime  gjate udhetimit zyrtare ne Suedi (14-16 Qershor 2022)</t>
  </si>
  <si>
    <t>Akomodimi - udhëtimet zyrtar jashtë vend   13142</t>
  </si>
  <si>
    <t>Akomodim gjate udhetimit zyrtare ne Zvicër (28-30 mars 2022)</t>
  </si>
  <si>
    <t>Akomodim gjate udhetimit zyrtare ne Francë (10-12 dhe 13-17 mars 2022)</t>
  </si>
  <si>
    <t>Akomodim gjate udhetimit zyrtare ne Holandë (29 mars -1 prill  2022)</t>
  </si>
  <si>
    <t>Akomodim gjate udhetimit zyrtare ne Holand (29 mars-1 prill 2022)</t>
  </si>
  <si>
    <t>Akomodim gjate udhetimit zyrtare ne Austri (30-31 mars 2022)</t>
  </si>
  <si>
    <t>Akomodim gjate udhetimit zyrtare ne Itali (20-23 prill 2022)</t>
  </si>
  <si>
    <t>Akomodim gjate udhetimit zyrtare ne Itali (20-23 Prill 2022)</t>
  </si>
  <si>
    <t>Akomodim gjate udhetimit zyrtare ne Kanada  (11-16 maj 2022)</t>
  </si>
  <si>
    <t>Akomodim  gjate udhetimit zyrtare ne Greqi (15-18 maj 2022)</t>
  </si>
  <si>
    <t>Akomodim  gjate udhetimit zyrtare ne Austri (30-31 mars 2022)</t>
  </si>
  <si>
    <t>Akomodim gjate udhetimit zyrtare ne Kanada (11-16 Maj 2022)</t>
  </si>
  <si>
    <t>Akomodim gjate udhetimit zyrtare ne Lituani (27-31 Maj 2022)</t>
  </si>
  <si>
    <t>Akomodim gjate udhetimit zyrtare ne Francë (24-22 prill 2022)</t>
  </si>
  <si>
    <t>Akomodim gjate udhetimit zyrtare ne Shqiperi (23-24 Maj 2022)</t>
  </si>
  <si>
    <t>Akomodim gjate udhetimit zyrtare ne Francë (24-29 prill 2022)</t>
  </si>
  <si>
    <t>Akomodim  gjate udhetimit zyrtare ne Francë (24-29 prill 2022)</t>
  </si>
  <si>
    <t>Akomodim gjate udhetimit zyrtare ne Shqiperi  (23-24 Maj 2022)</t>
  </si>
  <si>
    <t>Akomodim gjate udhetimit zyrtarë ne Lituani (29-31 Maj 2022)</t>
  </si>
  <si>
    <t>Akomodim gjate udhetimit zyrtare ne Gjermani  (1-4 Qershor 2022)</t>
  </si>
  <si>
    <t>Akomodim gjate udhetimit zyrtare ne Shqiperi (29-31 Maj 2022)</t>
  </si>
  <si>
    <t>Akomodim gjate udhetimit zyrtarë ne Shqiperi  (29-31 Maj 2022)</t>
  </si>
  <si>
    <t>Akomodimi gjate udhetimit zyrtare ne Greqi (31 Maj-2 Qershor  2022)</t>
  </si>
  <si>
    <t>Akomodim gjate udhetimit zyrtare ne Shqiperi  (20-21 Maj 2022)</t>
  </si>
  <si>
    <t>Akomodim  gjate udhetimit zyrtare ne Gjermani (1-4 Qershor  2022)</t>
  </si>
  <si>
    <t>Akomodim  gjate udhetimit zyrtare ne Greqi (31 Maj-2 Qershor  2022)</t>
  </si>
  <si>
    <t>Akomodim gjate udhetimit zyrtare ne Greqi (16-17 Maj 2022)</t>
  </si>
  <si>
    <t>Akomodim gjate udhetimit zyrtare ne Greqi  (15 Maj 2022)</t>
  </si>
  <si>
    <t>Akomodim gjate udhetimit zyrtare ne Greqi (1-2 Qershor 2022)</t>
  </si>
  <si>
    <t>Akomodim gjate udhetimit zyrtare ne Irland (29-31 Maj 2022)</t>
  </si>
  <si>
    <t>Akomodim  gjate udhetimit zyrtare ne Rumani (24-27 Maj 2022)</t>
  </si>
  <si>
    <t>Akomodim gjate udhetimit zyrtare ne Bosne  (6-10 Qershor 2022)</t>
  </si>
  <si>
    <t>Akomodim gjate udhetimit zyrtare ne Francë (19-21 qershor 2022 )</t>
  </si>
  <si>
    <t>Akomodim  gjate udhetimit zyrtare ne Suedi (14-16 Qershor 2022)</t>
  </si>
  <si>
    <t>Akomodim  gjate udhetimit zyrtare ne Shqiperi  (29-31 Maj  2022)</t>
  </si>
  <si>
    <t>Shpenzimet tjera - udhëtimeve zyrtar  jashtë vend   13143</t>
  </si>
  <si>
    <t>Shpenzime tjera gjate udhetimit zyrtare ne Itali (20-23 prill 2022)</t>
  </si>
  <si>
    <t>Shpenzime tjera  gjate udhetimit zyrtare ne Austri (30-31 mars 2022)</t>
  </si>
  <si>
    <t>Shpenzime tjera gjate udhetimit zyrtare ne Kanada (11-16 Maj 2022)</t>
  </si>
  <si>
    <t>Shpenizme tjera gjate udhetimit zyrtare ne Francë (24-22 prill 2022)</t>
  </si>
  <si>
    <t>Shpenzime tjera gjate udhetimit zyrtare ne Gjermani  (1-4 Qershor 2022)</t>
  </si>
  <si>
    <t>Shpenzime tjera  gjate udhetimit zyrtare ne Gjermani (1-4 Qershor  2022)</t>
  </si>
  <si>
    <t>Shpenzime tjera  gjate udhetimit zyrtare -Vizë</t>
  </si>
  <si>
    <t>Shpenzime tjera  gjate udhetimit zyrtare ne Greqi  (15-18 Maj 2022)</t>
  </si>
  <si>
    <t>Sherbime tjera kontrakuese-Perkthim (per udhetimin zyrtar ne Bruksel Ferat Shala )</t>
  </si>
  <si>
    <t>MIMOZA DINO</t>
  </si>
  <si>
    <t>Sherbime tjera  gjate udhetimit zyrtare ne Bosne  (6-10 Qershor 2022)</t>
  </si>
  <si>
    <t>Shërbimet  telefonisë mobile   13320</t>
  </si>
  <si>
    <t>Kartela Mbushese Vala</t>
  </si>
  <si>
    <t>TELEKOMI I KOSOVES SHA</t>
  </si>
  <si>
    <t>Shpenzime te telefonisë mobile</t>
  </si>
  <si>
    <t>30.05.2022</t>
  </si>
  <si>
    <t>Shërbime kontraktuese tjera   13460</t>
  </si>
  <si>
    <t xml:space="preserve">Sherbime tjera kontrakuese-Sigurime shëndetësore </t>
  </si>
  <si>
    <t>KOMPANIA E SIGURIMEVE EUROSIG</t>
  </si>
  <si>
    <t>KOMPANIA E SIGURIMEVE SCARDIAN JSC</t>
  </si>
  <si>
    <t>28.04.2022</t>
  </si>
  <si>
    <t>Pasaport  diplomatike - Saranda Bogujevci</t>
  </si>
  <si>
    <t>12.05.2022</t>
  </si>
  <si>
    <t xml:space="preserve"> MINISTRIA PUNEVE TE BRENDSHME </t>
  </si>
  <si>
    <t xml:space="preserve">Pasaport Diplomatike -Driton Selmanaj </t>
  </si>
  <si>
    <t xml:space="preserve">Pasaporte diplomatike -Fatmire Kollqaku </t>
  </si>
  <si>
    <t>Sherbime tjera kontrakuese-Komisioni per te Drejtat e Njeriut , Barazi Gjinore , per Persona te Pagjetur , Viktima te Dhunes Seksuale te Luftes dhe Peticione</t>
  </si>
  <si>
    <t>SAMI R.AHMETI BI</t>
  </si>
  <si>
    <t xml:space="preserve">Sherbime tjera - Komisioni per Administratë Publike, Pushtet Lokal, Media dhe Zhvillim Rajonal </t>
  </si>
  <si>
    <t>GARDEN SHPK</t>
  </si>
  <si>
    <t>Sherbime tjera  -Komisioni per Mjedis ,Ushqim ,Planifikim dhe Zhvillim</t>
  </si>
  <si>
    <t>24.06.2022</t>
  </si>
  <si>
    <t>FONDACIONI PER MBROJTJEN E KAFSHEVE VIER PFOTEN K</t>
  </si>
  <si>
    <t>Akomodimi   13660</t>
  </si>
  <si>
    <t>Akomodim per tre (3) anetarë te delegacionit te Komisionit per Pune, Qeshtjet Sociale dhe Shendetesi te Kuvendit te Shqipërise ,sipas vendimit te Kryesise se Kuvendit te Kosoves</t>
  </si>
  <si>
    <t>12.04.2022</t>
  </si>
  <si>
    <t>FATMIR T.BREZNICA BI</t>
  </si>
  <si>
    <t>Akomodim per percjellesen e Natasa Kandic ,daten 19 prill 2022 ( sipas vendimit te Kryesise se Kuvendit)</t>
  </si>
  <si>
    <t>05.05.2022</t>
  </si>
  <si>
    <t>Akomodim per Natasa Kandic ,daten 19 prill 2022 ( sipas vendimit te Kryesise se Kuvendit)</t>
  </si>
  <si>
    <t>Akomodim-Komisioni per te Drejtat e Njeriut , Barazi Gjinore , per Persona te Pagjetur , Viktima te Dhunes Seksuale te Luftes dhe Peticione</t>
  </si>
  <si>
    <t>Dreka zyrtare   14310</t>
  </si>
  <si>
    <t xml:space="preserve">Drekë zyrtare-Komisioni për Administratë Publike , Pushtet Lokale , Media dhe Zhvillim Rajonal </t>
  </si>
  <si>
    <t>04.04.2022</t>
  </si>
  <si>
    <t>BOULEVARD SHPK</t>
  </si>
  <si>
    <t>Drekë zyrtare -Komisioni AD-HOC per perzgjedhjen e Bordit te Antarve te RTK-se</t>
  </si>
  <si>
    <t>05.04.2022</t>
  </si>
  <si>
    <t>Drekë zyrtare - Komisioni për Punë të Jashtme dhe Diasporë</t>
  </si>
  <si>
    <t>RASIM GASHI B.I</t>
  </si>
  <si>
    <t>Drekë zyrtare-Komisioni Ad-Hoc  per perzgjedhjen e Bordit te Antarve te RTK-se</t>
  </si>
  <si>
    <t>Drekë zyrtare -Komisoni per Legjislacion,Mandate ,Imunitete .</t>
  </si>
  <si>
    <t>07.04.2022</t>
  </si>
  <si>
    <t>LIBURN HALILI BI</t>
  </si>
  <si>
    <t>Drekë zyrtare - Komisioni për Shëndetësi dhe Mireqenie Sociale</t>
  </si>
  <si>
    <t>GRESA LOUNGE RESTAURANT SHPK</t>
  </si>
  <si>
    <t>Drekë zyrtare -Komisioni per Punë të Jashtme dhe Diasporë</t>
  </si>
  <si>
    <t>ANDI ZHUBI B.I.</t>
  </si>
  <si>
    <t xml:space="preserve">Drekë zyrtare - Komisioni për Mbikqyrja e Financave Publike </t>
  </si>
  <si>
    <t>Drekë zyrtare-Komisioni për Mjedis,Ushqim,Bujqësi,Planifikim dhe Zhvillim</t>
  </si>
  <si>
    <t>PIZZERIA NAPOLI SHPK</t>
  </si>
  <si>
    <t>RUDI S CAKE FACTORY SH.P.K.</t>
  </si>
  <si>
    <t>Sherbimet e bufesë-Mars</t>
  </si>
  <si>
    <t>HAMËZ ZEQIRAJ B I</t>
  </si>
  <si>
    <t>Drekë zyrtare-Komisioni për Arsim, Shkencë,Teknologji, Inovacion,Kulturë..</t>
  </si>
  <si>
    <t>Drekë zyrtare -Komisoni per Punë të Jashtme dhe Diasporë</t>
  </si>
  <si>
    <t>RESTORAN RRON SHPK</t>
  </si>
  <si>
    <t>Drekë zyrtare -Komisoni per Legjislacion,Mandate ,Imunitete ..</t>
  </si>
  <si>
    <t xml:space="preserve">Drekë zyrtare-Komisioni për të Drejtat e Njeriut ,Barazi Gjinore, për Persona te Pagjetur , Viktimat e Dhunës Seksuale të Luftës dhe Peticone </t>
  </si>
  <si>
    <t>13.05.2022</t>
  </si>
  <si>
    <t>N.H.T.SH  SHKELQIMI-2 SH.P.K</t>
  </si>
  <si>
    <t>Drekë zyrtare - Nenkryetari i Kuvendit te Kosovës Bekimi Arifi</t>
  </si>
  <si>
    <t>TIFFANY SHPK</t>
  </si>
  <si>
    <t>Sherbimet e bufesë-Prill</t>
  </si>
  <si>
    <t>HIDAJET AZEMI BI</t>
  </si>
  <si>
    <t>Drekë zyrtare - Komisioni AD-HOC për përzgjedhjen e kandidatëve për anëtarët të KPM-së</t>
  </si>
  <si>
    <t xml:space="preserve">Drekë zyrtare -Komisioni për Administratë Publike , Pushtet , Lokale ,Media  dhe Zhvillim Rajonal </t>
  </si>
  <si>
    <t>VILA GERMIA SHPK</t>
  </si>
  <si>
    <t xml:space="preserve">Drekë zyrtare-Komisioni për Mbikëqyrjen e Agjencisë së Kosovës për Inteligjencë </t>
  </si>
  <si>
    <t>RESORT PLANET SHPK</t>
  </si>
  <si>
    <t xml:space="preserve">Drekë zyrtare - Nënkrytares së Kvendit te Republikës së Kosovës Saranda Bogujevci </t>
  </si>
  <si>
    <t xml:space="preserve"> SHPIJA E VJETER SHPK</t>
  </si>
  <si>
    <t>HAXHI R. KRASNIQI B.I</t>
  </si>
  <si>
    <t>15.06.2022</t>
  </si>
  <si>
    <t>RESTAURANT BELLE VUE SHPK</t>
  </si>
  <si>
    <t xml:space="preserve">Drekë zyrtare - Komisioni per Administratë Publike, Pushtet Lokal, Media dhe Zhvillim Rajonal </t>
  </si>
  <si>
    <t xml:space="preserve">Drekë zyrtare -Komisoni per Buxhet, Punë dhe Transfere </t>
  </si>
  <si>
    <t xml:space="preserve">Drekë zyrtare - Komisioni për ceshtje te Sigurise dhe Mbrojtjes </t>
  </si>
  <si>
    <t>Drekë zyrtare  - organi Perzgiedhës te Pavarur ,sipas vendimit te Kryesise</t>
  </si>
  <si>
    <t xml:space="preserve">Drekë zyrtare -Organi Perzgjedhes i Pavarur per perzgjedhjen e Kandidateve per Kryetar </t>
  </si>
  <si>
    <t>Drekë zyrtare -Komisioni per Mjedis ,Ushqim ,Planifikim dhe Zhvillim</t>
  </si>
  <si>
    <t xml:space="preserve">Drekë zyrtare - Komisioni per Çeshtje të Sigurisë dhe Mbrojtjes </t>
  </si>
  <si>
    <t>AMAZONA HOTEL SHPK</t>
  </si>
  <si>
    <t>Sherbime te bufesë -Maj</t>
  </si>
  <si>
    <t>28.06.2022</t>
  </si>
  <si>
    <t>SOMA SHPK</t>
  </si>
  <si>
    <t xml:space="preserve">Drekë zyrtare -Komisioni  per Drejtat te Njeriut , Barazi Gjinore, për Persona te Pagjetur, Viktimat e Dhunës Seksuale te Luftë dhe Peticion </t>
  </si>
  <si>
    <t>Pagesa për përfitues individual   22200</t>
  </si>
  <si>
    <t xml:space="preserve">Subvencion </t>
  </si>
  <si>
    <t>NEBAHATE MEMISHI</t>
  </si>
  <si>
    <t>MIRLINDA MORINA</t>
  </si>
  <si>
    <t xml:space="preserve">   Programi: Administrata</t>
  </si>
  <si>
    <t>Administrata</t>
  </si>
  <si>
    <t>Pagat e muajit maj</t>
  </si>
  <si>
    <t xml:space="preserve">Pagat e muajit Qershor </t>
  </si>
  <si>
    <t>Shpenzimet e udhëtimeve zyrtar brenda vendit   13130</t>
  </si>
  <si>
    <t xml:space="preserve">Shpenzimet e udhetimeve zyrtare brenda vendit </t>
  </si>
  <si>
    <t>HAJDAR DILI BI</t>
  </si>
  <si>
    <t>19.04.2022</t>
  </si>
  <si>
    <t>BUKURIJE RUKOLLI</t>
  </si>
  <si>
    <t>Shpenzime  gjate udhetimit zyrtare ne Holand  (29 mars-01 prill 2022)</t>
  </si>
  <si>
    <t>VISAR KRASNIQI</t>
  </si>
  <si>
    <t xml:space="preserve">BASHKIM LATIFI </t>
  </si>
  <si>
    <t>Shpenzime  gjate udhetimit zyrtare ne Greqi  (11-13 prill 2022)</t>
  </si>
  <si>
    <t>Shpenzime  gjate udhetimit zyrtare ne Shqiperi (9 Prill 2022)</t>
  </si>
  <si>
    <t>EJUP DELIU</t>
  </si>
  <si>
    <t>MIRJETA SHLLAKU</t>
  </si>
  <si>
    <t>Shpenzime  gjate udhetimit zyrtare ne Çeki  (25-27 mars 2022)</t>
  </si>
  <si>
    <t xml:space="preserve">ISMET KRASNIQI </t>
  </si>
  <si>
    <t>Shpenzime tjera gjate udhetimit zyrtare ne Çekisë (25-27 prill  2022)</t>
  </si>
  <si>
    <t>VULLNET KABASHI</t>
  </si>
  <si>
    <t>Shpenzime gjate udhetimit zyrtare ne Francë (24-29 Prill 2022)</t>
  </si>
  <si>
    <t xml:space="preserve"> FATON HAMITI</t>
  </si>
  <si>
    <t>Shpenzime gjate udhetimit zyrtare ne Kroaci (27-30 Prill 2022)</t>
  </si>
  <si>
    <t>ARMEND ADEMAJ</t>
  </si>
  <si>
    <t>ARJETA STATOVCI PAÇARADA</t>
  </si>
  <si>
    <t>Shpenzime  gjate udhetimit zyrtare ne Maqedonia e Veriut (11 Maj 2022)</t>
  </si>
  <si>
    <t>ARSIM SHALA</t>
  </si>
  <si>
    <t>Shpenzime gjate udhetimit zyrtare ne Shqiperi (10 Mars 2022)</t>
  </si>
  <si>
    <t>BESIM KRASNIQI</t>
  </si>
  <si>
    <t>BEHXHET MUÇOLLI</t>
  </si>
  <si>
    <t>ZARE ALIU</t>
  </si>
  <si>
    <t>Shpenzime  gjate udhetimit zyrtare ne Serbi (11-13 maj 2022)</t>
  </si>
  <si>
    <t>ADELINA DEMOLLI BASHA</t>
  </si>
  <si>
    <t xml:space="preserve">SAFET BEQIRI </t>
  </si>
  <si>
    <t>Shpenzime  gjate udhetimit zyrtare ne Austri (15-19 maj 2022)</t>
  </si>
  <si>
    <t>Shpenzime  gjate udhetimit zyrtare ne Maqedonia e Veriut (17 maj 2022)</t>
  </si>
  <si>
    <t>MERITA DRENORI</t>
  </si>
  <si>
    <t>DREN AJETI</t>
  </si>
  <si>
    <t>Shpenzime  gjate udhetimit zyrtare ne Shqiperi (22- 25 Maj 2022)</t>
  </si>
  <si>
    <t>Shpenzime  gjate udhetimit zyrtare ne Shqiperi (23-25 Maj 2022)</t>
  </si>
  <si>
    <t>ARGZON MUÇAJ</t>
  </si>
  <si>
    <t>Shpenzime  gjate udhetimit zyrtare ne SHBA (21-27 Maj 2022)</t>
  </si>
  <si>
    <t>LABINOT SMAKAJ</t>
  </si>
  <si>
    <t>Shpenzime gjate udhetimit zyrtare ne Shqiperi (22- 25 Maj 2022)</t>
  </si>
  <si>
    <t>FATBARDHA BOLETINI</t>
  </si>
  <si>
    <t xml:space="preserve"> ARBEN LOSHI</t>
  </si>
  <si>
    <t>Shpenzime  gjate udhetimit zyrtare ne Shqipëri (20 Maj 2022)</t>
  </si>
  <si>
    <t xml:space="preserve">GEZIM IDRIZI </t>
  </si>
  <si>
    <t>Shpenzime  gjate udhetimit zyrtare ne Shqiperi  (23- 25 Maj 2022)</t>
  </si>
  <si>
    <t>MUHAMET BYTYQI</t>
  </si>
  <si>
    <t>Shpenzime  gjate udhetimit zyrtare ne SHBA (21- 27 Maj 2022)</t>
  </si>
  <si>
    <t>XHELADIN HOXHA</t>
  </si>
  <si>
    <t>Shpenzime  gjate udhetimit zyrtare ne Shqiperi  (22- 25 Maj 2022)</t>
  </si>
  <si>
    <t>MIRLINDA KOLGECI</t>
  </si>
  <si>
    <t>EMRUSH HAXHIU</t>
  </si>
  <si>
    <t>VETON RACI</t>
  </si>
  <si>
    <t>Shpenzime  gjate udhetimit zyrtare ne Shqipëri (23-24 Maj 2022)</t>
  </si>
  <si>
    <t>AGRON ISTOGU</t>
  </si>
  <si>
    <t>Shpenzime gjate udhetimit zyrtare ne Greqi (29-31 Maj 2022)</t>
  </si>
  <si>
    <t>Shpenzime  gjate udhetimit zyrtare ne Greqi (27 Maj-2 Qershor 2022)</t>
  </si>
  <si>
    <t>SNOUDON DACI</t>
  </si>
  <si>
    <t>AHTERE LOXHA</t>
  </si>
  <si>
    <t>Shpenzime  gjate udhetimit zyrtare ne Shqiperi  (22-25 Maj 2022)</t>
  </si>
  <si>
    <t>Shpenzime gjate udhetimit zyrtarë ne Maqedoninë e Veriut i (03-05 Qershor 2022)</t>
  </si>
  <si>
    <t xml:space="preserve">ERGYL EMRA </t>
  </si>
  <si>
    <t xml:space="preserve"> Shpenzime gjate udhetimit zyrtare ne SHBA (21-27 Maj 2022)</t>
  </si>
  <si>
    <t>MUSLI KRASNIQI</t>
  </si>
  <si>
    <t>Shpenzime  gjate udhetimit zyrtare ne SHBA  (21-27 Maj  2022)</t>
  </si>
  <si>
    <t>SHQIPE KRASNIQI</t>
  </si>
  <si>
    <t xml:space="preserve"> Shpenzime gjate udhetimit zyrtare ne Maqedonia e Veriut  (6 Qershor 2022)</t>
  </si>
  <si>
    <t>Shpenzime  gjate udhetimit zyrtare ne Maqedonia e Veriut  (31 Maj 2022)</t>
  </si>
  <si>
    <t xml:space="preserve">Shpenzimet e udhëtimeve zyrtare ne Maqedonia e Veriut (3-5 qershor 2022) </t>
  </si>
  <si>
    <t>Shpenzime  gjate udhetimit zyrtare ne Austri  ( 8-10 Qershor 2022)</t>
  </si>
  <si>
    <t>Shpenzime  gjate udhetimit zyrtare ne Maqedonia e Veriut  ( 31 Maj  2022)</t>
  </si>
  <si>
    <t>Shpenzime  gjate udhetimit zyrtare ne Maqedonia e Veriut ( 7 qershor 2022)</t>
  </si>
  <si>
    <t>Shpenzime  gjate udhetimit zyrtare ne Maqedonia e Veriut (5 qershor 2022)</t>
  </si>
  <si>
    <t>Shpenzime te udhetimit zyrtare ne Bruksel  (16-18 Maj  2022)</t>
  </si>
  <si>
    <t xml:space="preserve">MUHAMET MORINA </t>
  </si>
  <si>
    <t>Shpenzime  gjate udhetimit zyrtare ne Holand (17-19 Qershor 2022)</t>
  </si>
  <si>
    <t>Shpenzime  gjate udhetimit zyrtare ne Shqiperi (13-15 Qershor  2022)</t>
  </si>
  <si>
    <t>Shpenzime  gjate udhetimit zyrtare ne Francë (19-22 Qershor  2022)</t>
  </si>
  <si>
    <t>Shpenzime  gjate udhetimit zyrtare ne Francë (19-22 Qershor 2022)</t>
  </si>
  <si>
    <t>Shpenzime  gjate udhetimit zyrtare ne Shqiperi (13-15 Qershor 2022)</t>
  </si>
  <si>
    <t>FLORENT MEHMETI</t>
  </si>
  <si>
    <t>Shpenzime  gjate udhetimit zyrtare ne Maqedonia e Veriut  (16,22 maj 2022)</t>
  </si>
  <si>
    <t>Akomodim udhetimit zyrtare ne Holand  (29 mars-01 prill 2022)</t>
  </si>
  <si>
    <t>Akomodim  gjate udhetimit zyrtare ne Zvicër (28-30 mars 2022)</t>
  </si>
  <si>
    <t>Akomodim gjate udhetimit zyrtare ne Greqi (11-13 prill 2022)</t>
  </si>
  <si>
    <t>Akomodim gjate udhetimit zyrtare ne Francë (24-29 Prill 2022)</t>
  </si>
  <si>
    <t>Akomodim gjate udhetimit zyrtare ne Greqi (15-18 maj 2022)</t>
  </si>
  <si>
    <t>Akomodim  gjate udhetimit zyrtare ne Shqiperi (29-31 Maj 2022)</t>
  </si>
  <si>
    <t>Akomodim gjate udhetimit zyrtare ne Shqipëri (23-24 Maj 2022)</t>
  </si>
  <si>
    <t>Akomodim gjate udhetimit zyrtare ne Greqi (29-31 Maj 2022)</t>
  </si>
  <si>
    <t>Akomodim gjate udhetimit zyrtare ne Greqi (27 Maj-2 Qershor 2022)</t>
  </si>
  <si>
    <t>Akomodim gjate udhetimit zyrtare ne Shqiperi  (22-25 Maj 2022)</t>
  </si>
  <si>
    <t>Akomodim gjate udhetimit zyrtarë ne Maqedoninë e Veriut i (03-05 Qershor 2022)</t>
  </si>
  <si>
    <t>Akmodim tjera gjate udhetimit zyrtare ne Shqiperi  (23-24 Maj 2022)</t>
  </si>
  <si>
    <t>Akomodim gjate udhetimit zyrtare ne Austri  ( 8-10 Qershor 2022)</t>
  </si>
  <si>
    <t>Akomodim gjate udhetimit zyrtare ne Bruksel (16-18 Maj 2022)</t>
  </si>
  <si>
    <t>Akomodim gjate udhetimit zyrtare ne Holalnd (17-19 Qershor 2022)</t>
  </si>
  <si>
    <t>Akomodim  gjate udhetimit zyrtare ne Francë (19-22 Qershor  2022)</t>
  </si>
  <si>
    <t>Akomodim gjate udhetimit zyrtare ne Francë (19-22 qershor 2022)</t>
  </si>
  <si>
    <t>Akomodim gjate udhetimit zyrtare ne Francë (19-22 Qershor 2022)</t>
  </si>
  <si>
    <t>Shpenzime tjera gjate udhetimit zyrtare ne Greqi (11-13 prill 2022)</t>
  </si>
  <si>
    <t>Shpenzime tjera gjate udhetimit zyrtare ne Shqiperi (09 prill 2022)</t>
  </si>
  <si>
    <t>Shpenzime tjera  gjate udhetimit zyrtare ne Greqi (11-13 prill 2022)</t>
  </si>
  <si>
    <t>Shpenzime tjera gjate udhetimit zyrtare ne Kroaci (27-30 Prill 2022)</t>
  </si>
  <si>
    <t>Shpenzime tjera  gjate udhetimit zyrtare ne Maqedonia e Veriut (11 maj 2022)</t>
  </si>
  <si>
    <t>Shpenzime tjera gjate udhetimit zyrtare ne Shqipëri (20 Maj 2022)</t>
  </si>
  <si>
    <t>Shpenzime tjera gjate udhetimit zyrtare ne Shqipëri (23-24 Maj 2022)</t>
  </si>
  <si>
    <t>Shpenzime tjera  gjate udhetimit zyrtare ne Kanada (11-16 Maj 2022)</t>
  </si>
  <si>
    <t>Shpenzime tjera  gjate udhetimit zyrtare ne Lituani (27-31 Maj 2022)</t>
  </si>
  <si>
    <t>Shpenzime tjera  gjate udhetimit zyrtare ne Shqiperi  (22-25 Maj 2022)</t>
  </si>
  <si>
    <t>Shpenzime tjera  gjate udhetimit zyrtarë ne Maqedoninë e Veriut i (03-05 Qershor 2022)</t>
  </si>
  <si>
    <t>Shpenzime tjera gjate udhetimit zyrtare ne Shqiperi  (23-24 Maj 2022)</t>
  </si>
  <si>
    <t>Shpenzime tjera gjate udhetimit zyrtare ne Shqiperi (29-31 Maj 2022)</t>
  </si>
  <si>
    <t>Shpenzime tjera gjate udhetimit zyrtare ne Bosne  (6-10 Qershor 2022)</t>
  </si>
  <si>
    <t>Shpenzime tjera gjate udhetimit zyrtare ne Francë (19-22 Qershor 2022)</t>
  </si>
  <si>
    <t>Shpenzime tjera gjate udhetimit zyrtare ne Maqedonia e Veriut  (16,22 maj 2022)</t>
  </si>
  <si>
    <t>Rryma   13210</t>
  </si>
  <si>
    <t>Rryma</t>
  </si>
  <si>
    <t>KESCO MAIN OPERATIONS ACCOUNT</t>
  </si>
  <si>
    <t>13.06.2022</t>
  </si>
  <si>
    <t>Uji   13220</t>
  </si>
  <si>
    <t>PRISHTINA SHA KUR</t>
  </si>
  <si>
    <t>Mbeturinat   13230</t>
  </si>
  <si>
    <t>KRM PASTRIMI SHA</t>
  </si>
  <si>
    <t>Ngrohja qëndrore   13240</t>
  </si>
  <si>
    <t>Ngrohja qendrore</t>
  </si>
  <si>
    <t>NP TERMOKOS SHA</t>
  </si>
  <si>
    <t>Shpenzimet telefonike   13250</t>
  </si>
  <si>
    <t xml:space="preserve">Shpenzime te telefonisë </t>
  </si>
  <si>
    <t>Sherbime tjera kontrakuese-Zhvillim i Moduleve</t>
  </si>
  <si>
    <t>RROTA SHPK</t>
  </si>
  <si>
    <t>Sherbime tjera kontrakuese</t>
  </si>
  <si>
    <t xml:space="preserve">Shërbime kontraktuese tjera-Fotokopjeve </t>
  </si>
  <si>
    <t>RIKON SH.P.K</t>
  </si>
  <si>
    <t>Sherbime tjera kontrakuese-shfrytezim i printerave</t>
  </si>
  <si>
    <t xml:space="preserve">Sherbime tjera kontrakuese-Perkthim </t>
  </si>
  <si>
    <t>GLOBAL CONSULTING DEVELOPMENT ASSOCIATES SHPK</t>
  </si>
  <si>
    <t xml:space="preserve">Sherbime tjera kontrakuese-Huazime </t>
  </si>
  <si>
    <t>AVC GROUP SHPK</t>
  </si>
  <si>
    <t xml:space="preserve">Sherbime tjera -WEB CASTING </t>
  </si>
  <si>
    <t>Sherbime tjera kontrakuese-Tatim</t>
  </si>
  <si>
    <t>ADMINISTRATA TATIMORE E KOSOVES</t>
  </si>
  <si>
    <t>TRUSTI PENSIONAL I KURSIMEVE</t>
  </si>
  <si>
    <t xml:space="preserve">Sherbime tjera kontrakuese-shfrytezim i fotokopjeve </t>
  </si>
  <si>
    <t>Furnizim për zyre   13610</t>
  </si>
  <si>
    <t>Furinizim me ora dore</t>
  </si>
  <si>
    <t>ORA GROUP SHPK</t>
  </si>
  <si>
    <t xml:space="preserve">Frunizim me lule </t>
  </si>
  <si>
    <t>BERAT KACIU BI</t>
  </si>
  <si>
    <t>Frunizim me Uj</t>
  </si>
  <si>
    <t>ADA GROUP SHA</t>
  </si>
  <si>
    <t>Furnizim me uj</t>
  </si>
  <si>
    <t>LULISHTJA LABI A SHPK</t>
  </si>
  <si>
    <t>Karburant për vetura   13780</t>
  </si>
  <si>
    <t xml:space="preserve">Karburant per vetura </t>
  </si>
  <si>
    <t>HIB PETROL SHPK</t>
  </si>
  <si>
    <t>Sigurimi i automjeteve   13951</t>
  </si>
  <si>
    <t xml:space="preserve">Sigurimi i automjeteve </t>
  </si>
  <si>
    <t>Mirëmbajtja dhe riparimi i automjeteve   14010</t>
  </si>
  <si>
    <t xml:space="preserve">Mirembajtje dhe riparimi i automjeteve </t>
  </si>
  <si>
    <t>BAKI AUTOMOBILE SHPK</t>
  </si>
  <si>
    <t>AFRIM H. MORINA B.I</t>
  </si>
  <si>
    <t>IDEAL SHALA BI</t>
  </si>
  <si>
    <t>BAAF SHPK</t>
  </si>
  <si>
    <t>LTG KOSOVA L.L.C</t>
  </si>
  <si>
    <t>Mirëmbajtja e ndërtesave   14020</t>
  </si>
  <si>
    <t xml:space="preserve">Mirembajtje e nderteses </t>
  </si>
  <si>
    <t>SCHAFBERGER JR GMBH DEGA KOSOVE</t>
  </si>
  <si>
    <t>Miëmbajtja e teknologjisë informative   14040</t>
  </si>
  <si>
    <t xml:space="preserve">Mirëmbajtja e teknologjisë informative </t>
  </si>
  <si>
    <t>PRO 4 SHPK</t>
  </si>
  <si>
    <t>Mirembajtja e sistemit DCN dhe A/V</t>
  </si>
  <si>
    <t xml:space="preserve">Mirembajtja e sistemit CCTV dhe Kunder Zjarrit </t>
  </si>
  <si>
    <t>Mirembajtja e Teknologjise informative</t>
  </si>
  <si>
    <t>Mirëmbajtja e mobileve dhe paisjeve   14050</t>
  </si>
  <si>
    <t>Mirëmbajtja e mobileve dhe paisjeve</t>
  </si>
  <si>
    <t>HTG SHPK</t>
  </si>
  <si>
    <t>Qiraja - Makineria   14140</t>
  </si>
  <si>
    <t xml:space="preserve">Qiraja-Makineria </t>
  </si>
  <si>
    <t>MERCOM COMPANY SHPK</t>
  </si>
  <si>
    <t xml:space="preserve">Qiraja -Makineria </t>
  </si>
  <si>
    <t>Reklamat dhe konkurset   14210</t>
  </si>
  <si>
    <t>Reklama dhe konkurset</t>
  </si>
  <si>
    <t>GRUPI KOHA SHPK</t>
  </si>
  <si>
    <t>MUHAMET MAVRAJ B I</t>
  </si>
  <si>
    <t>SHPERNDARJA EXPRESS SHPK</t>
  </si>
  <si>
    <t>RTK (RADIO TELEVIZIONI KOSOVES)</t>
  </si>
  <si>
    <t xml:space="preserve">Drekë zyrtare </t>
  </si>
  <si>
    <t>Sherbime te bufes-Maj</t>
  </si>
  <si>
    <t>Paisje tjera    31690</t>
  </si>
  <si>
    <t>Kapital tjeter -Laura nga hyrja e Depo</t>
  </si>
  <si>
    <t xml:space="preserve">   Programi: Stafi mbështetës politik</t>
  </si>
  <si>
    <t>Stafi mbështetës politik</t>
  </si>
  <si>
    <t>Shpenzime  gjate udhetimit zyrtare ne Shqiperi (9-10 prill 2022)</t>
  </si>
  <si>
    <t>AZLLAN BALAJ</t>
  </si>
  <si>
    <t>Shpenzime  gjate udhetimit zyrtare ne Shqiperi  (29 prill 2022)</t>
  </si>
  <si>
    <t>ARGJEND MRASORI</t>
  </si>
  <si>
    <t>Shpenzime  gjate udhetimit zyrtare ne Shqiperi (28 prill 2022)</t>
  </si>
  <si>
    <t>Shpenzime  gjate udhetimit zyrtare ne Shqiperi (30 Prill 2022)</t>
  </si>
  <si>
    <t>Shpenzime  gjate udhetimit zyrtare ne Maqedonia e Veriut  (20-21 prill 2022)</t>
  </si>
  <si>
    <t>ALEKSANDER MIHAJLOVIC</t>
  </si>
  <si>
    <t>ILIR KERCELI</t>
  </si>
  <si>
    <t>Shpenzime  gjate udhetimit zyrtare ne Maqedonia e Veriut  (17 Maj 2022)</t>
  </si>
  <si>
    <t>Shpenzime  gjate udhetimit zyrtare ne Greqi (31 Maj-2 Qershor  2022)</t>
  </si>
  <si>
    <t>KRESHNIK GEGA</t>
  </si>
  <si>
    <t>Shpenzime   udhetimit zyrtare ne Greqi (31 Maj-2 Qershor 2022)</t>
  </si>
  <si>
    <t>GEROLD NIKOLIQI</t>
  </si>
  <si>
    <t>BESNIK VASOLLI</t>
  </si>
  <si>
    <t>Shpenzime gjate udhetimit zyrtare ne Shqiperi (20-21 Maj 2022)</t>
  </si>
  <si>
    <t>ARTA DEHARI</t>
  </si>
  <si>
    <t>Shpenzimet gjate udhetimit zyrtare ne Shqiperi (20-21 Maj 2022)</t>
  </si>
  <si>
    <t>Shpenzime  gjate udhetimit zyrtare ne Austri (8-10 Qershor 2022)</t>
  </si>
  <si>
    <t>HAJREDIN KRASNIQI</t>
  </si>
  <si>
    <t>Shpenzime  gjate udhetimit zyrtare ne Austri (8-10 qershor 2022)</t>
  </si>
  <si>
    <t>ARBENITA MJEKIQI</t>
  </si>
  <si>
    <t>Shpenzime  gjate udhetimit zyrtare ne Shqiperi (13,17,18,19,20,21,26,27,28 Maj 2022)</t>
  </si>
  <si>
    <t>17.06.2022</t>
  </si>
  <si>
    <t>Shpenzime  gjate udhetimit zyrtare ne Austri  (8-10 qershor 2022)</t>
  </si>
  <si>
    <t>Shpenzime  gjate udhetimit zyrtare ne Greqi (15-18 Maj 2022)</t>
  </si>
  <si>
    <t>Shpenzime  gjate udhetimit zyrtare ne Austri  (8-10 Qershor 2022)</t>
  </si>
  <si>
    <t>Shpenzime gjate udhetimit zyrtare ne Shqiperi  (20-21-22 Maj 2022)</t>
  </si>
  <si>
    <t>Akomodim gjate udhetimit zyrtare ne Greqi (31 Maj-2 Qershor 2022)</t>
  </si>
  <si>
    <t>Akomodim gjate udhetimit zyrtare ne Greqi (31 Maj-2 Qershor  2022)</t>
  </si>
  <si>
    <t>KUSHTRIM BERISHA</t>
  </si>
  <si>
    <t>Akomodim gjate udhetimit zyrtare ne Shqiperi (20-21 Maj 2022)</t>
  </si>
  <si>
    <t xml:space="preserve"> BESART GALICA</t>
  </si>
  <si>
    <t>Akomodim  gjate udhetimit zyrtare ne Austri (8-10 Qershor 2022)</t>
  </si>
  <si>
    <t>Akomodim gjate udhetimit zyrtare ne Austri (8-10 Qershor 2022)</t>
  </si>
  <si>
    <t>Akomodim gjate udhetimit zyrtare ne Austri  (8-10 Qershor 2022)</t>
  </si>
  <si>
    <t>Akomodim gjate udhetimit zyrtare ne Holandë (17-19 Qershor 2022)</t>
  </si>
  <si>
    <t>Akomodim gjate udhetimit zyrtare ne Shqiperi  (20-21-22 Maj 2022)</t>
  </si>
  <si>
    <t>Akomodim  gjate udhetimit zyrtare ne Shqiperi (20,21 dhe 22 Maj 2022)</t>
  </si>
  <si>
    <t>Shpenzime tjera gjate udhetimit zyrtare ne Shqiperi (9-10 prill 2022)</t>
  </si>
  <si>
    <t>Shpenzime  gjate udhetimit zyrtare ne Shqiperi  (29-30 prill 2022)</t>
  </si>
  <si>
    <t>Shpenzimet tjera  gjate udhetimit zyrtare ne Shqiperi (20-21 Maj 2022)</t>
  </si>
  <si>
    <t>Shpenzime  tjera gjate udhetimit zyrtare ne Shqiperi (13,17,18,19,20,21,26,27,28 Maj 2022)</t>
  </si>
  <si>
    <t>Shpenzime  tjera gjate udhetimit zyrtare ne Greqi (15-18 Maj 2022)</t>
  </si>
  <si>
    <t>Shpenzime tjera  gjate udhetimit zyrtare ne Shqiperi  (20-21-22 Maj 2022)</t>
  </si>
  <si>
    <t>Shpenzime tjera gjate udhetimit zyrtare ne Greqi  (31 Maj-2 Qershor 2022)</t>
  </si>
  <si>
    <t xml:space="preserve">   Prej dates:  01.01.2022</t>
  </si>
  <si>
    <t xml:space="preserve">   Programi: Komisioni ndihmë shtetërore</t>
  </si>
  <si>
    <t>Pagat e muajit Janar</t>
  </si>
  <si>
    <t>01.02.2022</t>
  </si>
  <si>
    <t>Komisioni ndihmë shtetërore</t>
  </si>
  <si>
    <t xml:space="preserve">Pagat e muajit Shkurt </t>
  </si>
  <si>
    <t>28.02.2022</t>
  </si>
  <si>
    <t xml:space="preserve">Pagat e muajit Mars </t>
  </si>
  <si>
    <t>31.03.2022</t>
  </si>
  <si>
    <t xml:space="preserve">Rryma </t>
  </si>
  <si>
    <t>15.02.2022</t>
  </si>
  <si>
    <t xml:space="preserve">Rryma-Janar </t>
  </si>
  <si>
    <t>16.02.2022</t>
  </si>
  <si>
    <t>04.03.2022</t>
  </si>
  <si>
    <t>27.01.2022</t>
  </si>
  <si>
    <t xml:space="preserve">Shpenzime te telefonisë moblie </t>
  </si>
  <si>
    <t>25.03.2022</t>
  </si>
  <si>
    <t>Qiraja për ndërtesa   14110</t>
  </si>
  <si>
    <t xml:space="preserve">Qiraja për ndërtesa </t>
  </si>
  <si>
    <t>26.01.2022</t>
  </si>
  <si>
    <t>DONJETA VLLASALIU</t>
  </si>
  <si>
    <t xml:space="preserve">Qiraja për ndërtese </t>
  </si>
  <si>
    <t>10.02.2022</t>
  </si>
  <si>
    <t>31.01.2022</t>
  </si>
  <si>
    <t>GIZZI SHPK</t>
  </si>
  <si>
    <t xml:space="preserve">Drekë zyrtare -Komis.i Ndihmes Shteterore </t>
  </si>
  <si>
    <t>07.02.2022</t>
  </si>
  <si>
    <t>BLODIN GAGICA BI</t>
  </si>
  <si>
    <t xml:space="preserve">Drekë zyrtare -Komis.per Ndihmes Shtetrore </t>
  </si>
  <si>
    <t>Drekë zyrtare</t>
  </si>
  <si>
    <t>09.03.2022</t>
  </si>
  <si>
    <t>10.03.2022</t>
  </si>
  <si>
    <t>Pagesa e tatimit në qira   14510</t>
  </si>
  <si>
    <t xml:space="preserve">Pagesa e tatimit  në qira </t>
  </si>
  <si>
    <t>14.02.2022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</si>
</sst>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\ _L_e_k_ë_-;\-* #,##0.00\ _L_e_k_ë_-;_-* &quot;-&quot;??\ _L_e_k_ë_-;_-@_-"/>
    <numFmt numFmtId="165" formatCode="_-* #,##0.00\ _L_e_k_ë_-;\-* #,##0.00\ _L_e_k_ë_-;_-* &quot;-&quot;\ _L_e_k_ë_-;_-@_-"/>
    <numFmt numFmtId="166" formatCode="#,##0\ [$€-1];[Red]\-#,##0\ [$€-1]"/>
    <numFmt numFmtId="167" formatCode="_(* #,##0.00_);_(* \(#,##0.00\);_(* &quot;-&quot;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name val="Times New Roman"/>
      <family val="1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181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1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4" xfId="0" applyFont="1" applyBorder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4" fillId="2" borderId="14" xfId="0" applyFont="1" applyFill="1" applyBorder="1"/>
    <xf numFmtId="0" fontId="5" fillId="2" borderId="8" xfId="0" applyFont="1" applyFill="1" applyBorder="1"/>
    <xf numFmtId="0" fontId="4" fillId="3" borderId="15" xfId="0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43" fontId="4" fillId="0" borderId="8" xfId="1" applyFont="1" applyBorder="1"/>
    <xf numFmtId="10" fontId="4" fillId="0" borderId="8" xfId="2" applyNumberFormat="1" applyFont="1" applyBorder="1"/>
    <xf numFmtId="0" fontId="5" fillId="0" borderId="9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3" fontId="5" fillId="2" borderId="10" xfId="1" applyFont="1" applyFill="1" applyBorder="1"/>
    <xf numFmtId="10" fontId="5" fillId="0" borderId="10" xfId="2" applyNumberFormat="1" applyFont="1" applyBorder="1"/>
    <xf numFmtId="43" fontId="5" fillId="0" borderId="10" xfId="1" applyFont="1" applyBorder="1"/>
    <xf numFmtId="0" fontId="4" fillId="0" borderId="8" xfId="0" applyFont="1" applyBorder="1"/>
    <xf numFmtId="0" fontId="3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0" fontId="3" fillId="0" borderId="7" xfId="2" applyNumberFormat="1" applyFont="1" applyBorder="1" applyAlignment="1">
      <alignment vertical="top" wrapText="1"/>
    </xf>
    <xf numFmtId="43" fontId="5" fillId="0" borderId="24" xfId="1" applyFont="1" applyBorder="1" applyAlignment="1">
      <alignment horizontal="center"/>
    </xf>
    <xf numFmtId="43" fontId="5" fillId="2" borderId="24" xfId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4" borderId="0" xfId="0" applyFont="1" applyFill="1"/>
    <xf numFmtId="2" fontId="3" fillId="0" borderId="24" xfId="0" applyNumberFormat="1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43" fontId="3" fillId="0" borderId="3" xfId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43" fontId="6" fillId="0" borderId="25" xfId="1" applyFont="1" applyBorder="1" applyAlignment="1">
      <alignment vertical="top" wrapText="1"/>
    </xf>
    <xf numFmtId="43" fontId="4" fillId="0" borderId="8" xfId="0" applyNumberFormat="1" applyFont="1" applyBorder="1"/>
    <xf numFmtId="10" fontId="4" fillId="0" borderId="8" xfId="0" applyNumberFormat="1" applyFont="1" applyBorder="1"/>
    <xf numFmtId="0" fontId="3" fillId="0" borderId="0" xfId="0" applyFont="1"/>
    <xf numFmtId="0" fontId="3" fillId="0" borderId="0" xfId="0" applyFont="1"/>
    <xf numFmtId="0" fontId="5" fillId="0" borderId="14" xfId="0" applyFont="1" applyBorder="1"/>
    <xf numFmtId="0" fontId="3" fillId="0" borderId="0" xfId="0" applyFont="1" applyBorder="1"/>
    <xf numFmtId="43" fontId="2" fillId="0" borderId="3" xfId="1" applyFont="1" applyBorder="1" applyAlignment="1">
      <alignment vertical="top" wrapText="1"/>
    </xf>
    <xf numFmtId="0" fontId="3" fillId="0" borderId="0" xfId="0" applyFont="1"/>
    <xf numFmtId="0" fontId="3" fillId="0" borderId="0" xfId="0" applyFont="1"/>
    <xf numFmtId="0" fontId="5" fillId="0" borderId="14" xfId="0" applyFont="1" applyBorder="1"/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8" xfId="0" applyFont="1" applyBorder="1" applyAlignment="1">
      <alignment horizontal="left" textRotation="90" wrapText="1"/>
    </xf>
    <xf numFmtId="43" fontId="3" fillId="0" borderId="24" xfId="0" applyNumberFormat="1" applyFont="1" applyBorder="1" applyAlignment="1">
      <alignment horizontal="center"/>
    </xf>
    <xf numFmtId="43" fontId="3" fillId="0" borderId="24" xfId="0" applyNumberFormat="1" applyFont="1" applyBorder="1"/>
    <xf numFmtId="0" fontId="3" fillId="0" borderId="0" xfId="0" applyFont="1"/>
    <xf numFmtId="43" fontId="8" fillId="0" borderId="0" xfId="0" applyNumberFormat="1" applyFont="1"/>
    <xf numFmtId="43" fontId="8" fillId="0" borderId="24" xfId="1" applyFont="1" applyBorder="1"/>
    <xf numFmtId="0" fontId="3" fillId="0" borderId="0" xfId="0" applyFont="1"/>
    <xf numFmtId="0" fontId="4" fillId="2" borderId="14" xfId="0" applyFont="1" applyFill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5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7" xfId="0" applyFont="1" applyBorder="1"/>
    <xf numFmtId="0" fontId="3" fillId="0" borderId="13" xfId="0" applyFont="1" applyBorder="1"/>
    <xf numFmtId="0" fontId="3" fillId="0" borderId="21" xfId="0" applyFont="1" applyBorder="1"/>
    <xf numFmtId="43" fontId="3" fillId="0" borderId="24" xfId="1" applyFont="1" applyBorder="1" applyAlignment="1">
      <alignment horizontal="center"/>
    </xf>
    <xf numFmtId="0" fontId="2" fillId="0" borderId="24" xfId="0" applyFont="1" applyBorder="1" applyAlignment="1">
      <alignment horizontal="left" textRotation="90" wrapText="1"/>
    </xf>
    <xf numFmtId="43" fontId="4" fillId="0" borderId="14" xfId="0" applyNumberFormat="1" applyFont="1" applyBorder="1" applyAlignment="1">
      <alignment horizontal="center"/>
    </xf>
    <xf numFmtId="43" fontId="3" fillId="0" borderId="25" xfId="1" applyFont="1" applyBorder="1" applyAlignment="1">
      <alignment vertical="top" wrapText="1"/>
    </xf>
    <xf numFmtId="43" fontId="11" fillId="0" borderId="24" xfId="0" applyNumberFormat="1" applyFont="1" applyBorder="1"/>
    <xf numFmtId="0" fontId="12" fillId="0" borderId="38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3" fontId="7" fillId="0" borderId="24" xfId="1" applyFont="1" applyBorder="1" applyAlignment="1">
      <alignment vertical="top" wrapText="1"/>
    </xf>
    <xf numFmtId="43" fontId="7" fillId="0" borderId="24" xfId="0" applyNumberFormat="1" applyFont="1" applyBorder="1" applyAlignment="1">
      <alignment vertical="top" wrapText="1"/>
    </xf>
    <xf numFmtId="43" fontId="7" fillId="0" borderId="24" xfId="1" applyFont="1" applyBorder="1"/>
    <xf numFmtId="10" fontId="7" fillId="0" borderId="24" xfId="2" applyNumberFormat="1" applyFont="1" applyBorder="1" applyAlignment="1">
      <alignment vertical="top" wrapText="1"/>
    </xf>
    <xf numFmtId="43" fontId="12" fillId="0" borderId="0" xfId="0" applyNumberFormat="1" applyFont="1"/>
    <xf numFmtId="0" fontId="12" fillId="0" borderId="24" xfId="0" applyFont="1" applyBorder="1" applyAlignment="1">
      <alignment vertical="top" wrapText="1"/>
    </xf>
    <xf numFmtId="43" fontId="12" fillId="0" borderId="24" xfId="1" applyFont="1" applyBorder="1" applyAlignment="1">
      <alignment vertical="top" wrapText="1"/>
    </xf>
    <xf numFmtId="43" fontId="12" fillId="0" borderId="24" xfId="1" applyFont="1" applyBorder="1"/>
    <xf numFmtId="43" fontId="12" fillId="0" borderId="0" xfId="1" applyFont="1"/>
    <xf numFmtId="0" fontId="13" fillId="0" borderId="41" xfId="3" applyFont="1" applyBorder="1"/>
    <xf numFmtId="43" fontId="12" fillId="0" borderId="43" xfId="1" applyFont="1" applyBorder="1" applyAlignment="1"/>
    <xf numFmtId="43" fontId="12" fillId="0" borderId="46" xfId="1" applyFont="1" applyBorder="1" applyAlignment="1"/>
    <xf numFmtId="0" fontId="12" fillId="0" borderId="0" xfId="0" applyFont="1" applyBorder="1" applyAlignment="1">
      <alignment vertical="top" wrapText="1"/>
    </xf>
    <xf numFmtId="0" fontId="12" fillId="0" borderId="24" xfId="0" applyFont="1" applyBorder="1"/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wrapText="1"/>
    </xf>
    <xf numFmtId="43" fontId="7" fillId="0" borderId="24" xfId="1" applyFont="1" applyBorder="1" applyAlignment="1">
      <alignment wrapText="1"/>
    </xf>
    <xf numFmtId="10" fontId="7" fillId="0" borderId="24" xfId="2" applyNumberFormat="1" applyFont="1" applyBorder="1" applyAlignment="1">
      <alignment wrapText="1"/>
    </xf>
    <xf numFmtId="43" fontId="14" fillId="0" borderId="24" xfId="1" applyFont="1" applyBorder="1"/>
    <xf numFmtId="0" fontId="15" fillId="0" borderId="24" xfId="0" applyFont="1" applyBorder="1" applyAlignment="1">
      <alignment horizontal="right"/>
    </xf>
    <xf numFmtId="0" fontId="12" fillId="0" borderId="24" xfId="0" applyFont="1" applyBorder="1" applyAlignment="1">
      <alignment wrapText="1"/>
    </xf>
    <xf numFmtId="43" fontId="12" fillId="0" borderId="24" xfId="1" applyFont="1" applyBorder="1" applyAlignment="1">
      <alignment wrapText="1"/>
    </xf>
    <xf numFmtId="43" fontId="15" fillId="2" borderId="24" xfId="1" applyFont="1" applyFill="1" applyBorder="1"/>
    <xf numFmtId="43" fontId="15" fillId="0" borderId="24" xfId="1" applyFont="1" applyBorder="1"/>
    <xf numFmtId="0" fontId="15" fillId="0" borderId="0" xfId="0" applyFont="1" applyBorder="1" applyAlignment="1">
      <alignment horizontal="right"/>
    </xf>
    <xf numFmtId="43" fontId="15" fillId="0" borderId="0" xfId="1" applyFont="1" applyBorder="1"/>
    <xf numFmtId="0" fontId="15" fillId="0" borderId="24" xfId="0" applyFont="1" applyBorder="1"/>
    <xf numFmtId="43" fontId="14" fillId="0" borderId="24" xfId="0" applyNumberFormat="1" applyFont="1" applyBorder="1"/>
    <xf numFmtId="43" fontId="14" fillId="0" borderId="32" xfId="1" applyFont="1" applyBorder="1"/>
    <xf numFmtId="165" fontId="7" fillId="0" borderId="24" xfId="4" applyNumberFormat="1" applyFont="1" applyBorder="1"/>
    <xf numFmtId="0" fontId="14" fillId="0" borderId="32" xfId="0" applyFont="1" applyBorder="1"/>
    <xf numFmtId="0" fontId="15" fillId="0" borderId="32" xfId="0" applyFont="1" applyBorder="1"/>
    <xf numFmtId="0" fontId="12" fillId="0" borderId="0" xfId="0" applyFont="1" applyBorder="1" applyAlignment="1">
      <alignment wrapText="1"/>
    </xf>
    <xf numFmtId="43" fontId="12" fillId="0" borderId="0" xfId="1" applyFont="1" applyBorder="1" applyAlignment="1">
      <alignment wrapText="1"/>
    </xf>
    <xf numFmtId="0" fontId="6" fillId="0" borderId="41" xfId="3" applyFont="1" applyBorder="1"/>
    <xf numFmtId="0" fontId="6" fillId="0" borderId="32" xfId="3" applyFont="1" applyBorder="1"/>
    <xf numFmtId="0" fontId="12" fillId="0" borderId="0" xfId="0" applyFont="1" applyAlignment="1">
      <alignment wrapText="1"/>
    </xf>
    <xf numFmtId="0" fontId="12" fillId="0" borderId="30" xfId="0" applyFont="1" applyBorder="1"/>
    <xf numFmtId="0" fontId="12" fillId="0" borderId="24" xfId="0" applyFont="1" applyBorder="1" applyAlignment="1">
      <alignment horizontal="right"/>
    </xf>
    <xf numFmtId="43" fontId="15" fillId="5" borderId="24" xfId="1" applyFont="1" applyFill="1" applyBorder="1"/>
    <xf numFmtId="43" fontId="7" fillId="5" borderId="24" xfId="1" applyFont="1" applyFill="1" applyBorder="1"/>
    <xf numFmtId="43" fontId="7" fillId="0" borderId="32" xfId="1" applyFont="1" applyBorder="1"/>
    <xf numFmtId="43" fontId="15" fillId="0" borderId="32" xfId="0" applyNumberFormat="1" applyFont="1" applyBorder="1"/>
    <xf numFmtId="43" fontId="14" fillId="0" borderId="32" xfId="0" applyNumberFormat="1" applyFont="1" applyBorder="1"/>
    <xf numFmtId="164" fontId="1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43" fontId="1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0" applyNumberFormat="1" applyFont="1"/>
    <xf numFmtId="43" fontId="3" fillId="0" borderId="24" xfId="1" applyFont="1" applyBorder="1"/>
    <xf numFmtId="43" fontId="3" fillId="0" borderId="24" xfId="1" applyFont="1" applyBorder="1" applyAlignment="1">
      <alignment vertical="top" wrapText="1"/>
    </xf>
    <xf numFmtId="43" fontId="5" fillId="0" borderId="24" xfId="1" applyFont="1" applyBorder="1"/>
    <xf numFmtId="43" fontId="5" fillId="0" borderId="32" xfId="1" applyFont="1" applyBorder="1"/>
    <xf numFmtId="165" fontId="5" fillId="5" borderId="32" xfId="4" applyNumberFormat="1" applyFont="1" applyFill="1" applyBorder="1"/>
    <xf numFmtId="43" fontId="3" fillId="0" borderId="32" xfId="1" applyFont="1" applyBorder="1"/>
    <xf numFmtId="43" fontId="3" fillId="5" borderId="32" xfId="1" applyFont="1" applyFill="1" applyBorder="1"/>
    <xf numFmtId="0" fontId="5" fillId="0" borderId="32" xfId="0" applyFont="1" applyBorder="1"/>
    <xf numFmtId="43" fontId="3" fillId="0" borderId="0" xfId="1" applyFont="1"/>
    <xf numFmtId="43" fontId="3" fillId="2" borderId="24" xfId="1" applyFont="1" applyFill="1" applyBorder="1" applyAlignment="1">
      <alignment horizontal="center"/>
    </xf>
    <xf numFmtId="165" fontId="3" fillId="0" borderId="24" xfId="4" applyNumberFormat="1" applyFont="1" applyBorder="1" applyAlignment="1">
      <alignment vertical="top" wrapText="1"/>
    </xf>
    <xf numFmtId="43" fontId="6" fillId="0" borderId="24" xfId="1" applyFont="1" applyBorder="1"/>
    <xf numFmtId="43" fontId="6" fillId="0" borderId="48" xfId="1" applyFont="1" applyBorder="1"/>
    <xf numFmtId="43" fontId="3" fillId="0" borderId="24" xfId="1" applyFont="1" applyBorder="1" applyAlignment="1">
      <alignment wrapText="1"/>
    </xf>
    <xf numFmtId="0" fontId="6" fillId="5" borderId="24" xfId="3" applyFont="1" applyFill="1" applyBorder="1"/>
    <xf numFmtId="43" fontId="6" fillId="5" borderId="24" xfId="1" applyFont="1" applyFill="1" applyBorder="1"/>
    <xf numFmtId="43" fontId="12" fillId="0" borderId="24" xfId="0" applyNumberFormat="1" applyFont="1" applyBorder="1" applyAlignment="1">
      <alignment wrapText="1"/>
    </xf>
    <xf numFmtId="43" fontId="2" fillId="0" borderId="30" xfId="0" applyNumberFormat="1" applyFont="1" applyBorder="1"/>
    <xf numFmtId="0" fontId="3" fillId="0" borderId="0" xfId="0" applyFont="1"/>
    <xf numFmtId="0" fontId="15" fillId="0" borderId="0" xfId="0" applyFont="1" applyBorder="1"/>
    <xf numFmtId="0" fontId="15" fillId="0" borderId="0" xfId="0" applyFont="1"/>
    <xf numFmtId="0" fontId="12" fillId="0" borderId="0" xfId="0" applyFont="1" applyBorder="1"/>
    <xf numFmtId="0" fontId="12" fillId="0" borderId="0" xfId="0" applyFont="1"/>
    <xf numFmtId="0" fontId="3" fillId="0" borderId="0" xfId="0" applyFont="1"/>
    <xf numFmtId="0" fontId="3" fillId="0" borderId="24" xfId="0" applyFont="1" applyBorder="1" applyAlignment="1">
      <alignment wrapText="1"/>
    </xf>
    <xf numFmtId="0" fontId="2" fillId="0" borderId="24" xfId="0" applyFont="1" applyBorder="1"/>
    <xf numFmtId="166" fontId="3" fillId="0" borderId="24" xfId="0" applyNumberFormat="1" applyFont="1" applyBorder="1"/>
    <xf numFmtId="0" fontId="2" fillId="0" borderId="30" xfId="0" applyFont="1" applyBorder="1"/>
    <xf numFmtId="0" fontId="3" fillId="0" borderId="30" xfId="0" applyFont="1" applyBorder="1"/>
    <xf numFmtId="43" fontId="6" fillId="0" borderId="26" xfId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3" fontId="6" fillId="0" borderId="28" xfId="1" applyFont="1" applyBorder="1" applyAlignment="1">
      <alignment vertical="top" wrapText="1"/>
    </xf>
    <xf numFmtId="43" fontId="3" fillId="5" borderId="28" xfId="1" applyFont="1" applyFill="1" applyBorder="1" applyAlignment="1">
      <alignment vertical="top" wrapText="1"/>
    </xf>
    <xf numFmtId="43" fontId="6" fillId="0" borderId="32" xfId="1" applyFont="1" applyBorder="1"/>
    <xf numFmtId="41" fontId="6" fillId="0" borderId="32" xfId="4" applyFont="1" applyBorder="1"/>
    <xf numFmtId="0" fontId="18" fillId="0" borderId="0" xfId="0" applyFont="1"/>
    <xf numFmtId="0" fontId="19" fillId="0" borderId="0" xfId="0" applyFont="1" applyAlignment="1">
      <alignment horizontal="left" indent="8"/>
    </xf>
    <xf numFmtId="0" fontId="20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/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43" fontId="6" fillId="0" borderId="0" xfId="1" applyFont="1" applyBorder="1" applyAlignment="1">
      <alignment vertical="center" wrapText="1"/>
    </xf>
    <xf numFmtId="43" fontId="18" fillId="0" borderId="0" xfId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 wrapText="1"/>
    </xf>
    <xf numFmtId="43" fontId="18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43" fontId="28" fillId="0" borderId="0" xfId="1" applyFont="1" applyBorder="1" applyAlignment="1">
      <alignment horizontal="right" vertical="center" wrapText="1"/>
    </xf>
    <xf numFmtId="0" fontId="26" fillId="0" borderId="0" xfId="0" applyFont="1" applyAlignment="1">
      <alignment horizontal="left" indent="5"/>
    </xf>
    <xf numFmtId="0" fontId="27" fillId="0" borderId="0" xfId="0" applyFont="1"/>
    <xf numFmtId="0" fontId="28" fillId="0" borderId="0" xfId="0" applyFont="1" applyBorder="1" applyAlignment="1">
      <alignment horizontal="right" vertical="top" wrapText="1"/>
    </xf>
    <xf numFmtId="43" fontId="18" fillId="0" borderId="0" xfId="1" applyFont="1" applyBorder="1"/>
    <xf numFmtId="0" fontId="18" fillId="0" borderId="0" xfId="0" applyFont="1" applyBorder="1"/>
    <xf numFmtId="43" fontId="18" fillId="0" borderId="0" xfId="0" applyNumberFormat="1" applyFont="1" applyBorder="1"/>
    <xf numFmtId="0" fontId="23" fillId="0" borderId="0" xfId="0" applyFont="1" applyBorder="1" applyAlignment="1">
      <alignment horizontal="left" vertical="top" wrapText="1"/>
    </xf>
    <xf numFmtId="0" fontId="23" fillId="0" borderId="0" xfId="0" applyFont="1"/>
    <xf numFmtId="0" fontId="25" fillId="0" borderId="0" xfId="0" applyFont="1"/>
    <xf numFmtId="0" fontId="26" fillId="0" borderId="0" xfId="0" applyFont="1"/>
    <xf numFmtId="43" fontId="18" fillId="0" borderId="0" xfId="1" applyFont="1"/>
    <xf numFmtId="0" fontId="18" fillId="0" borderId="12" xfId="0" applyFont="1" applyBorder="1"/>
    <xf numFmtId="0" fontId="12" fillId="0" borderId="0" xfId="0" applyFont="1" applyBorder="1"/>
    <xf numFmtId="43" fontId="12" fillId="0" borderId="0" xfId="0" applyNumberFormat="1" applyFont="1" applyBorder="1"/>
    <xf numFmtId="164" fontId="7" fillId="0" borderId="24" xfId="0" applyNumberFormat="1" applyFont="1" applyBorder="1" applyAlignment="1">
      <alignment horizontal="right"/>
    </xf>
    <xf numFmtId="43" fontId="7" fillId="0" borderId="24" xfId="0" applyNumberFormat="1" applyFont="1" applyBorder="1" applyAlignment="1">
      <alignment horizontal="right"/>
    </xf>
    <xf numFmtId="43" fontId="7" fillId="0" borderId="24" xfId="1" applyFont="1" applyBorder="1" applyAlignment="1">
      <alignment horizontal="right"/>
    </xf>
    <xf numFmtId="10" fontId="7" fillId="0" borderId="24" xfId="2" applyNumberFormat="1" applyFont="1" applyBorder="1" applyAlignment="1">
      <alignment horizontal="right" wrapText="1"/>
    </xf>
    <xf numFmtId="43" fontId="14" fillId="0" borderId="32" xfId="0" applyNumberFormat="1" applyFont="1" applyBorder="1" applyAlignment="1">
      <alignment horizontal="right"/>
    </xf>
    <xf numFmtId="43" fontId="8" fillId="0" borderId="0" xfId="0" applyNumberFormat="1" applyFont="1" applyBorder="1"/>
    <xf numFmtId="0" fontId="8" fillId="0" borderId="0" xfId="0" applyFont="1" applyBorder="1"/>
    <xf numFmtId="43" fontId="2" fillId="0" borderId="25" xfId="1" applyFont="1" applyBorder="1" applyAlignment="1">
      <alignment vertical="top" wrapText="1"/>
    </xf>
    <xf numFmtId="167" fontId="7" fillId="0" borderId="24" xfId="4" applyNumberFormat="1" applyFont="1" applyBorder="1" applyAlignment="1">
      <alignment vertical="top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33" fillId="0" borderId="38" xfId="0" applyNumberFormat="1" applyFont="1" applyFill="1" applyBorder="1" applyAlignment="1" applyProtection="1">
      <alignment horizontal="center"/>
    </xf>
    <xf numFmtId="0" fontId="33" fillId="0" borderId="38" xfId="0" applyNumberFormat="1" applyFont="1" applyFill="1" applyBorder="1" applyAlignment="1" applyProtection="1">
      <alignment horizontal="left"/>
    </xf>
    <xf numFmtId="0" fontId="0" fillId="0" borderId="38" xfId="0" applyNumberFormat="1" applyFill="1" applyBorder="1" applyAlignment="1" applyProtection="1">
      <alignment horizontal="center"/>
    </xf>
    <xf numFmtId="0" fontId="0" fillId="0" borderId="38" xfId="0" applyNumberFormat="1" applyFill="1" applyBorder="1" applyAlignment="1" applyProtection="1">
      <alignment horizontal="left"/>
    </xf>
    <xf numFmtId="0" fontId="34" fillId="6" borderId="38" xfId="0" applyNumberFormat="1" applyFont="1" applyFill="1" applyBorder="1" applyAlignment="1" applyProtection="1">
      <alignment horizontal="center"/>
    </xf>
    <xf numFmtId="41" fontId="0" fillId="0" borderId="38" xfId="4" applyFont="1" applyFill="1" applyBorder="1" applyAlignment="1" applyProtection="1">
      <alignment horizontal="center"/>
    </xf>
    <xf numFmtId="41" fontId="34" fillId="6" borderId="38" xfId="4" applyFont="1" applyFill="1" applyBorder="1" applyAlignment="1" applyProtection="1">
      <alignment horizontal="center"/>
    </xf>
    <xf numFmtId="0" fontId="0" fillId="5" borderId="38" xfId="0" applyNumberFormat="1" applyFill="1" applyBorder="1" applyAlignment="1" applyProtection="1">
      <alignment horizontal="left"/>
    </xf>
    <xf numFmtId="0" fontId="0" fillId="0" borderId="38" xfId="0" applyNumberFormat="1" applyFill="1" applyBorder="1" applyAlignment="1" applyProtection="1">
      <alignment horizontal="left" wrapText="1"/>
    </xf>
    <xf numFmtId="0" fontId="34" fillId="6" borderId="0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left" textRotation="90" wrapText="1"/>
    </xf>
    <xf numFmtId="0" fontId="2" fillId="0" borderId="3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center" vertical="top" textRotation="90" wrapText="1"/>
    </xf>
    <xf numFmtId="0" fontId="2" fillId="0" borderId="2" xfId="0" applyFont="1" applyBorder="1" applyAlignment="1">
      <alignment horizontal="left" textRotation="90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3" xfId="0" applyFont="1" applyBorder="1" applyAlignment="1">
      <alignment horizontal="left" textRotation="90" wrapText="1"/>
    </xf>
    <xf numFmtId="0" fontId="2" fillId="0" borderId="37" xfId="0" applyFont="1" applyBorder="1" applyAlignment="1">
      <alignment horizontal="left" textRotation="90" wrapText="1"/>
    </xf>
    <xf numFmtId="0" fontId="12" fillId="0" borderId="43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/>
    <xf numFmtId="0" fontId="12" fillId="0" borderId="0" xfId="0" applyFont="1" applyBorder="1"/>
    <xf numFmtId="0" fontId="12" fillId="0" borderId="0" xfId="0" applyFont="1"/>
    <xf numFmtId="0" fontId="3" fillId="5" borderId="29" xfId="0" applyFont="1" applyFill="1" applyBorder="1" applyAlignment="1">
      <alignment wrapText="1"/>
    </xf>
    <xf numFmtId="2" fontId="3" fillId="0" borderId="29" xfId="0" applyNumberFormat="1" applyFont="1" applyBorder="1"/>
    <xf numFmtId="2" fontId="3" fillId="0" borderId="30" xfId="0" applyNumberFormat="1" applyFont="1" applyBorder="1"/>
    <xf numFmtId="0" fontId="4" fillId="3" borderId="1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43" fontId="16" fillId="0" borderId="24" xfId="1" applyFont="1" applyBorder="1" applyAlignment="1">
      <alignment horizontal="center"/>
    </xf>
    <xf numFmtId="0" fontId="3" fillId="5" borderId="21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2" xfId="0" applyFont="1" applyFill="1" applyBorder="1" applyAlignment="1">
      <alignment horizontal="left" wrapText="1"/>
    </xf>
    <xf numFmtId="0" fontId="3" fillId="5" borderId="35" xfId="0" applyFont="1" applyFill="1" applyBorder="1" applyAlignment="1">
      <alignment horizontal="left" wrapText="1"/>
    </xf>
    <xf numFmtId="0" fontId="3" fillId="5" borderId="36" xfId="0" applyFont="1" applyFill="1" applyBorder="1" applyAlignment="1">
      <alignment horizontal="left" wrapText="1"/>
    </xf>
    <xf numFmtId="0" fontId="3" fillId="0" borderId="0" xfId="0" applyFont="1"/>
    <xf numFmtId="0" fontId="4" fillId="3" borderId="0" xfId="0" applyFont="1" applyFill="1"/>
    <xf numFmtId="0" fontId="3" fillId="0" borderId="12" xfId="0" applyFont="1" applyBorder="1"/>
    <xf numFmtId="0" fontId="5" fillId="0" borderId="14" xfId="0" applyFont="1" applyBorder="1"/>
    <xf numFmtId="0" fontId="5" fillId="0" borderId="8" xfId="0" applyFont="1" applyBorder="1"/>
    <xf numFmtId="0" fontId="4" fillId="2" borderId="1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43" fontId="4" fillId="0" borderId="24" xfId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24" xfId="0" applyFont="1" applyBorder="1" applyAlignment="1">
      <alignment wrapText="1"/>
    </xf>
    <xf numFmtId="0" fontId="4" fillId="3" borderId="31" xfId="0" applyFont="1" applyFill="1" applyBorder="1" applyAlignment="1">
      <alignment horizontal="center" wrapText="1"/>
    </xf>
    <xf numFmtId="0" fontId="4" fillId="3" borderId="12" xfId="0" applyFont="1" applyFill="1" applyBorder="1"/>
    <xf numFmtId="0" fontId="4" fillId="3" borderId="1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38" xfId="0" applyNumberFormat="1" applyFill="1" applyBorder="1" applyAlignment="1" applyProtection="1"/>
    <xf numFmtId="0" fontId="31" fillId="0" borderId="0" xfId="0" applyNumberFormat="1" applyFont="1" applyFill="1" applyAlignment="1" applyProtection="1"/>
    <xf numFmtId="0" fontId="32" fillId="0" borderId="0" xfId="0" applyNumberFormat="1" applyFont="1" applyFill="1" applyAlignment="1" applyProtection="1"/>
    <xf numFmtId="0" fontId="34" fillId="6" borderId="38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/>
  </cellXfs>
  <cellStyles count="5">
    <cellStyle name="Comma" xfId="1" builtinId="3"/>
    <cellStyle name="Comma [0]" xfId="4" builtinId="6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14</xdr:col>
      <xdr:colOff>38100</xdr:colOff>
      <xdr:row>38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381000"/>
          <a:ext cx="5524500" cy="69151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39</xdr:row>
      <xdr:rowOff>123824</xdr:rowOff>
    </xdr:from>
    <xdr:to>
      <xdr:col>14</xdr:col>
      <xdr:colOff>149503</xdr:colOff>
      <xdr:row>78</xdr:row>
      <xdr:rowOff>152399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7553324"/>
          <a:ext cx="5597803" cy="7458075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80</xdr:row>
      <xdr:rowOff>123825</xdr:rowOff>
    </xdr:from>
    <xdr:to>
      <xdr:col>14</xdr:col>
      <xdr:colOff>56146</xdr:colOff>
      <xdr:row>119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5363825"/>
          <a:ext cx="5590171" cy="73437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13</xdr:col>
      <xdr:colOff>371475</xdr:colOff>
      <xdr:row>158</xdr:row>
      <xdr:rowOff>57150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23241000"/>
          <a:ext cx="5248275" cy="691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127000</xdr:rowOff>
    </xdr:from>
    <xdr:to>
      <xdr:col>17</xdr:col>
      <xdr:colOff>1914525</xdr:colOff>
      <xdr:row>33</xdr:row>
      <xdr:rowOff>0</xdr:rowOff>
    </xdr:to>
    <xdr:sp macro="" textlink="">
      <xdr:nvSpPr>
        <xdr:cNvPr id="2" name="TextBox 1"/>
        <xdr:cNvSpPr txBox="1"/>
      </xdr:nvSpPr>
      <xdr:spPr>
        <a:xfrm>
          <a:off x="1" y="8870950"/>
          <a:ext cx="25736549" cy="728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për vitin 2022 Ligji nr.08/L-066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eshte 9.674.105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dhe atë sipas kategorive ekonomike në vijim: Pagat 6.907.105 € ,m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1.823.000€, shpenzime komunale 200.000 €, subvencione dhe transfere 70.000 € dhe shpenzime kapitale 674.000 €. Në buxhetin e Kuvendit të Republikës së Kosovës pjesën më të madhe të buxhetit e kanë pagat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71,39 %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,mallrat dhe shërbimet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18,84%,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6,96%,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2,06% si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0,72 %.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 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Nisur nga vleresimi i pergjithshem del se niveli i realizimit te buxhetit te Kuvendit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te Republikes se Kosovës eshte 3.618.144,22 € ose shprehur ne perqindje 37,40% e buxhetit te ndar sipas Ligjit 08/L-066.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Alokimi i fondeve është bërë nga Ministria e Financave, Punes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dhe Transfereve per vitit  2022 sipas planit te rrjedhes se parasë .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Në këtë raport  do të paraqiten në mënyrë të hollësishme shpenzimet  nga buxheti i Kuvendit për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gjashtëmujorin e vitit 2022. </a:t>
          </a:r>
          <a:endParaRPr lang="en-US" sz="40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17</xdr:col>
      <xdr:colOff>266700</xdr:colOff>
      <xdr:row>33</xdr:row>
      <xdr:rowOff>88898</xdr:rowOff>
    </xdr:from>
    <xdr:ext cx="3990975" cy="264560"/>
    <xdr:sp macro="" textlink="">
      <xdr:nvSpPr>
        <xdr:cNvPr id="3" name="TextBox 2"/>
        <xdr:cNvSpPr txBox="1"/>
      </xdr:nvSpPr>
      <xdr:spPr>
        <a:xfrm>
          <a:off x="24088725" y="16243298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33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2602825" y="16154400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200024</xdr:colOff>
      <xdr:row>35</xdr:row>
      <xdr:rowOff>76200</xdr:rowOff>
    </xdr:from>
    <xdr:to>
      <xdr:col>18</xdr:col>
      <xdr:colOff>28575</xdr:colOff>
      <xdr:row>42</xdr:row>
      <xdr:rowOff>286</xdr:rowOff>
    </xdr:to>
    <xdr:sp macro="" textlink="">
      <xdr:nvSpPr>
        <xdr:cNvPr id="5" name="TextBox 4"/>
        <xdr:cNvSpPr txBox="1"/>
      </xdr:nvSpPr>
      <xdr:spPr>
        <a:xfrm>
          <a:off x="200024" y="17449800"/>
          <a:ext cx="26269951" cy="3829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 merr pjesë ne buxhetin gjashtëmujor  </a:t>
          </a:r>
          <a:r>
            <a:rPr lang="en-US" sz="40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SIMFK 3.401.375,91 € 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, dhe si të tilla janë të ndara në katër Programe: Anëtarët e Kuvendit  1.807.264,22 €,Administrata e Kuvendit 1.072.677,71 €, Stafi mbështetës Politik 504.947,45€</a:t>
          </a:r>
          <a:r>
            <a:rPr lang="en-US" sz="40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dhe Komisioni i ndihmes shteterore 16.466,53€ ,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shuma e shpenzuar në këtë kategori për gjashtëmujor është 3.148.241,84 € </a:t>
          </a:r>
          <a:endParaRPr lang="en-US" sz="400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46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2507575" y="2309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44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2621875" y="2240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152398</xdr:colOff>
      <xdr:row>58</xdr:row>
      <xdr:rowOff>161925</xdr:rowOff>
    </xdr:from>
    <xdr:to>
      <xdr:col>18</xdr:col>
      <xdr:colOff>47625</xdr:colOff>
      <xdr:row>66</xdr:row>
      <xdr:rowOff>0</xdr:rowOff>
    </xdr:to>
    <xdr:sp macro="" textlink="">
      <xdr:nvSpPr>
        <xdr:cNvPr id="8" name="TextBox 7"/>
        <xdr:cNvSpPr txBox="1"/>
      </xdr:nvSpPr>
      <xdr:spPr>
        <a:xfrm>
          <a:off x="152398" y="27555825"/>
          <a:ext cx="26336627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200.000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me 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100%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për</a:t>
          </a:r>
          <a:r>
            <a:rPr lang="en-US" sz="40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komunali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këto fonde janë të ndara në programin Administrata e Kuvendit dhe Komisioni i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ndihmës shtetërore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Shuma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është 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105.255,55 € 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52,63</a:t>
          </a:r>
          <a:r>
            <a:rPr lang="en-US" sz="40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e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buxhetit  të ndarë në Komunali.</a:t>
          </a:r>
          <a:endParaRPr 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69</xdr:row>
      <xdr:rowOff>31750</xdr:rowOff>
    </xdr:from>
    <xdr:to>
      <xdr:col>18</xdr:col>
      <xdr:colOff>19050</xdr:colOff>
      <xdr:row>78</xdr:row>
      <xdr:rowOff>0</xdr:rowOff>
    </xdr:to>
    <xdr:sp macro="" textlink="">
      <xdr:nvSpPr>
        <xdr:cNvPr id="9" name="TextBox 8"/>
        <xdr:cNvSpPr txBox="1"/>
      </xdr:nvSpPr>
      <xdr:spPr>
        <a:xfrm>
          <a:off x="95250" y="31759525"/>
          <a:ext cx="26365200" cy="305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</a:t>
          </a:r>
          <a:r>
            <a:rPr lang="en-US" sz="40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</a:t>
          </a:r>
          <a:r>
            <a:rPr lang="en-US" sz="40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alokuar 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674.000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ose me </a:t>
          </a:r>
          <a:r>
            <a:rPr lang="en-US" sz="40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100%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per Kapitale për 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vitin 2022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këto fonde janë të ndara në programin Administrata e Kuvendit.  Shpenzime në këtë kategori deri me tani 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jane 1.210 € ose 0.18 % e buxhetit të ndare për Kapitale .</a:t>
          </a:r>
          <a:endParaRPr 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158750</xdr:colOff>
      <xdr:row>80</xdr:row>
      <xdr:rowOff>95249</xdr:rowOff>
    </xdr:from>
    <xdr:to>
      <xdr:col>18</xdr:col>
      <xdr:colOff>0</xdr:colOff>
      <xdr:row>84</xdr:row>
      <xdr:rowOff>587375</xdr:rowOff>
    </xdr:to>
    <xdr:sp macro="" textlink="">
      <xdr:nvSpPr>
        <xdr:cNvPr id="10" name="TextBox 9"/>
        <xdr:cNvSpPr txBox="1"/>
      </xdr:nvSpPr>
      <xdr:spPr>
        <a:xfrm>
          <a:off x="158750" y="36798249"/>
          <a:ext cx="26225500" cy="1825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merr pjesë në buxhetin e alokuar 70.000 €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ose 100% e buxhetit te ndarë për subvencione per vitin 2022, </a:t>
          </a:r>
          <a:r>
            <a:rPr lang="en-US" sz="40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shpenzuara në këtë kategori gjatë kësaj</a:t>
          </a:r>
          <a:r>
            <a:rPr lang="en-US" sz="40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periudhe jane 9.780,44 € ose shprehur ne perqindje  13,97 % e buxhetit te ndar per subvencione</a:t>
          </a:r>
          <a:endParaRPr lang="en-US" sz="4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247649</xdr:colOff>
      <xdr:row>87</xdr:row>
      <xdr:rowOff>304800</xdr:rowOff>
    </xdr:from>
    <xdr:to>
      <xdr:col>18</xdr:col>
      <xdr:colOff>9524</xdr:colOff>
      <xdr:row>97</xdr:row>
      <xdr:rowOff>288</xdr:rowOff>
    </xdr:to>
    <xdr:sp macro="" textlink="">
      <xdr:nvSpPr>
        <xdr:cNvPr id="11" name="TextBox 10"/>
        <xdr:cNvSpPr txBox="1"/>
      </xdr:nvSpPr>
      <xdr:spPr>
        <a:xfrm>
          <a:off x="247649" y="39966900"/>
          <a:ext cx="26203275" cy="3114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142873</xdr:colOff>
      <xdr:row>43</xdr:row>
      <xdr:rowOff>190498</xdr:rowOff>
    </xdr:from>
    <xdr:to>
      <xdr:col>18</xdr:col>
      <xdr:colOff>47625</xdr:colOff>
      <xdr:row>54</xdr:row>
      <xdr:rowOff>375227</xdr:rowOff>
    </xdr:to>
    <xdr:sp macro="" textlink="">
      <xdr:nvSpPr>
        <xdr:cNvPr id="12" name="TextBox 11"/>
        <xdr:cNvSpPr txBox="1"/>
      </xdr:nvSpPr>
      <xdr:spPr>
        <a:xfrm>
          <a:off x="142873" y="22107523"/>
          <a:ext cx="26346152" cy="3851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1.823.000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100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Mallra dhe sherbime për vitin 2022,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si të tilla janë të ndara në katër Programe: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694.000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960.970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, Stafi mbështetës Politik 120.000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K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omisioni i ndihmes shteterore 48.030€, shkalla 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për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këtë periudhë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</a:t>
          </a:r>
          <a:r>
            <a:rPr kumimoji="0" lang="en-US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353.656,39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19,40</a:t>
          </a:r>
          <a:r>
            <a:rPr lang="en-US" sz="3600" b="0" i="0" u="none" strike="noStrike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krahasuar  me 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vjetor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</a:t>
          </a:r>
          <a:r>
            <a:rPr lang="en-US" sz="28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Mallra dhe sherbime .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181" workbookViewId="0">
      <selection activeCell="Q135" sqref="Q13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topLeftCell="A28" workbookViewId="0">
      <selection activeCell="K51" sqref="K51"/>
    </sheetView>
  </sheetViews>
  <sheetFormatPr defaultRowHeight="15" x14ac:dyDescent="0.25"/>
  <cols>
    <col min="1" max="1" width="9.140625" style="224"/>
    <col min="2" max="2" width="3.7109375" style="224" bestFit="1" customWidth="1"/>
    <col min="3" max="3" width="41.7109375" style="225" bestFit="1" customWidth="1"/>
    <col min="4" max="4" width="15.140625" style="224" bestFit="1" customWidth="1"/>
    <col min="5" max="5" width="14.28515625" style="224" bestFit="1" customWidth="1"/>
    <col min="6" max="6" width="35.140625" style="224" bestFit="1" customWidth="1"/>
    <col min="7" max="16384" width="9.140625" style="224"/>
  </cols>
  <sheetData>
    <row r="1" spans="2:6" ht="15.75" thickBot="1" x14ac:dyDescent="0.3"/>
    <row r="2" spans="2:6" ht="15.75" thickBot="1" x14ac:dyDescent="0.3">
      <c r="B2" s="312" t="s">
        <v>719</v>
      </c>
      <c r="C2" s="312"/>
      <c r="D2" s="312"/>
      <c r="E2" s="312"/>
      <c r="F2" s="312"/>
    </row>
    <row r="3" spans="2:6" ht="15.75" thickBot="1" x14ac:dyDescent="0.3">
      <c r="B3" s="312" t="s">
        <v>169</v>
      </c>
      <c r="C3" s="312"/>
      <c r="D3" s="312"/>
      <c r="E3" s="312"/>
      <c r="F3" s="312"/>
    </row>
    <row r="5" spans="2:6" x14ac:dyDescent="0.25">
      <c r="B5" s="313" t="s">
        <v>720</v>
      </c>
      <c r="C5" s="313"/>
      <c r="D5" s="313"/>
      <c r="E5" s="313"/>
      <c r="F5" s="313"/>
    </row>
    <row r="7" spans="2:6" ht="15.75" thickBot="1" x14ac:dyDescent="0.3">
      <c r="B7" s="314" t="s">
        <v>171</v>
      </c>
      <c r="C7" s="314"/>
      <c r="D7" s="314"/>
      <c r="E7" s="314"/>
      <c r="F7" s="314"/>
    </row>
    <row r="8" spans="2:6" ht="15.75" thickBot="1" x14ac:dyDescent="0.3">
      <c r="B8" s="226" t="s">
        <v>172</v>
      </c>
      <c r="C8" s="227" t="s">
        <v>173</v>
      </c>
      <c r="D8" s="226" t="s">
        <v>174</v>
      </c>
      <c r="E8" s="226" t="s">
        <v>175</v>
      </c>
      <c r="F8" s="226" t="s">
        <v>176</v>
      </c>
    </row>
    <row r="9" spans="2:6" ht="15.75" thickBot="1" x14ac:dyDescent="0.3">
      <c r="B9" s="228">
        <v>1</v>
      </c>
      <c r="C9" s="229" t="s">
        <v>721</v>
      </c>
      <c r="D9" s="228">
        <v>1938.65</v>
      </c>
      <c r="E9" s="228" t="s">
        <v>722</v>
      </c>
      <c r="F9" s="228" t="s">
        <v>723</v>
      </c>
    </row>
    <row r="10" spans="2:6" ht="15.75" thickBot="1" x14ac:dyDescent="0.3">
      <c r="B10" s="228">
        <v>2</v>
      </c>
      <c r="C10" s="229" t="s">
        <v>724</v>
      </c>
      <c r="D10" s="228">
        <v>1292.42</v>
      </c>
      <c r="E10" s="228" t="s">
        <v>725</v>
      </c>
      <c r="F10" s="228" t="s">
        <v>723</v>
      </c>
    </row>
    <row r="11" spans="2:6" ht="15.75" thickBot="1" x14ac:dyDescent="0.3">
      <c r="B11" s="228">
        <v>3</v>
      </c>
      <c r="C11" s="229" t="s">
        <v>726</v>
      </c>
      <c r="D11" s="228">
        <v>291.83999999999997</v>
      </c>
      <c r="E11" s="228" t="s">
        <v>727</v>
      </c>
      <c r="F11" s="228" t="s">
        <v>723</v>
      </c>
    </row>
    <row r="12" spans="2:6" ht="16.5" thickBot="1" x14ac:dyDescent="0.3">
      <c r="B12" s="315" t="s">
        <v>185</v>
      </c>
      <c r="C12" s="315"/>
      <c r="D12" s="230">
        <v>3522.91</v>
      </c>
      <c r="E12" s="315"/>
      <c r="F12" s="315"/>
    </row>
    <row r="14" spans="2:6" ht="15.75" thickBot="1" x14ac:dyDescent="0.3">
      <c r="B14" s="314" t="s">
        <v>596</v>
      </c>
      <c r="C14" s="314"/>
      <c r="D14" s="314"/>
      <c r="E14" s="314"/>
      <c r="F14" s="314"/>
    </row>
    <row r="15" spans="2:6" ht="15.75" thickBot="1" x14ac:dyDescent="0.3">
      <c r="B15" s="226" t="s">
        <v>172</v>
      </c>
      <c r="C15" s="227" t="s">
        <v>173</v>
      </c>
      <c r="D15" s="226" t="s">
        <v>174</v>
      </c>
      <c r="E15" s="226" t="s">
        <v>175</v>
      </c>
      <c r="F15" s="226" t="s">
        <v>176</v>
      </c>
    </row>
    <row r="16" spans="2:6" ht="15.75" thickBot="1" x14ac:dyDescent="0.3">
      <c r="B16" s="228">
        <v>1</v>
      </c>
      <c r="C16" s="229" t="s">
        <v>728</v>
      </c>
      <c r="D16" s="228">
        <v>222.55</v>
      </c>
      <c r="E16" s="228" t="s">
        <v>729</v>
      </c>
      <c r="F16" s="228" t="s">
        <v>598</v>
      </c>
    </row>
    <row r="17" spans="2:6" ht="15.75" thickBot="1" x14ac:dyDescent="0.3">
      <c r="B17" s="228">
        <v>2</v>
      </c>
      <c r="C17" s="229" t="s">
        <v>730</v>
      </c>
      <c r="D17" s="228">
        <v>303.83</v>
      </c>
      <c r="E17" s="228" t="s">
        <v>731</v>
      </c>
      <c r="F17" s="228" t="s">
        <v>598</v>
      </c>
    </row>
    <row r="18" spans="2:6" ht="15.75" thickBot="1" x14ac:dyDescent="0.3">
      <c r="B18" s="228">
        <v>3</v>
      </c>
      <c r="C18" s="229" t="s">
        <v>597</v>
      </c>
      <c r="D18" s="228">
        <v>245.37</v>
      </c>
      <c r="E18" s="228" t="s">
        <v>732</v>
      </c>
      <c r="F18" s="228" t="s">
        <v>598</v>
      </c>
    </row>
    <row r="19" spans="2:6" ht="16.5" thickBot="1" x14ac:dyDescent="0.3">
      <c r="B19" s="315" t="s">
        <v>185</v>
      </c>
      <c r="C19" s="315"/>
      <c r="D19" s="230">
        <v>771.75</v>
      </c>
      <c r="E19" s="315"/>
      <c r="F19" s="315"/>
    </row>
    <row r="21" spans="2:6" ht="15.75" thickBot="1" x14ac:dyDescent="0.3">
      <c r="B21" s="314" t="s">
        <v>388</v>
      </c>
      <c r="C21" s="314"/>
      <c r="D21" s="314"/>
      <c r="E21" s="314"/>
      <c r="F21" s="314"/>
    </row>
    <row r="22" spans="2:6" ht="15.75" thickBot="1" x14ac:dyDescent="0.3">
      <c r="B22" s="226" t="s">
        <v>172</v>
      </c>
      <c r="C22" s="227" t="s">
        <v>173</v>
      </c>
      <c r="D22" s="226" t="s">
        <v>174</v>
      </c>
      <c r="E22" s="226" t="s">
        <v>175</v>
      </c>
      <c r="F22" s="226" t="s">
        <v>176</v>
      </c>
    </row>
    <row r="23" spans="2:6" ht="15.75" thickBot="1" x14ac:dyDescent="0.3">
      <c r="B23" s="228">
        <v>1</v>
      </c>
      <c r="C23" s="229" t="s">
        <v>74</v>
      </c>
      <c r="D23" s="228">
        <v>48</v>
      </c>
      <c r="E23" s="228" t="s">
        <v>733</v>
      </c>
      <c r="F23" s="228" t="s">
        <v>390</v>
      </c>
    </row>
    <row r="24" spans="2:6" ht="15.75" thickBot="1" x14ac:dyDescent="0.3">
      <c r="B24" s="228">
        <v>2</v>
      </c>
      <c r="C24" s="229" t="s">
        <v>734</v>
      </c>
      <c r="D24" s="228">
        <v>16</v>
      </c>
      <c r="E24" s="228" t="s">
        <v>735</v>
      </c>
      <c r="F24" s="228" t="s">
        <v>390</v>
      </c>
    </row>
    <row r="25" spans="2:6" ht="16.5" thickBot="1" x14ac:dyDescent="0.3">
      <c r="B25" s="315" t="s">
        <v>185</v>
      </c>
      <c r="C25" s="315"/>
      <c r="D25" s="230">
        <v>64</v>
      </c>
      <c r="E25" s="315"/>
      <c r="F25" s="315"/>
    </row>
    <row r="27" spans="2:6" ht="15.75" thickBot="1" x14ac:dyDescent="0.3">
      <c r="B27" s="314" t="s">
        <v>736</v>
      </c>
      <c r="C27" s="314"/>
      <c r="D27" s="314"/>
      <c r="E27" s="314"/>
      <c r="F27" s="314"/>
    </row>
    <row r="28" spans="2:6" ht="15.75" thickBot="1" x14ac:dyDescent="0.3">
      <c r="B28" s="226" t="s">
        <v>172</v>
      </c>
      <c r="C28" s="227" t="s">
        <v>173</v>
      </c>
      <c r="D28" s="226" t="s">
        <v>174</v>
      </c>
      <c r="E28" s="226" t="s">
        <v>175</v>
      </c>
      <c r="F28" s="226" t="s">
        <v>176</v>
      </c>
    </row>
    <row r="29" spans="2:6" ht="15.75" thickBot="1" x14ac:dyDescent="0.3">
      <c r="B29" s="228">
        <v>1</v>
      </c>
      <c r="C29" s="229" t="s">
        <v>737</v>
      </c>
      <c r="D29" s="228">
        <v>910</v>
      </c>
      <c r="E29" s="228" t="s">
        <v>738</v>
      </c>
      <c r="F29" s="228" t="s">
        <v>739</v>
      </c>
    </row>
    <row r="30" spans="2:6" ht="15.75" thickBot="1" x14ac:dyDescent="0.3">
      <c r="B30" s="228">
        <v>2</v>
      </c>
      <c r="C30" s="229" t="s">
        <v>740</v>
      </c>
      <c r="D30" s="228">
        <v>910</v>
      </c>
      <c r="E30" s="228" t="s">
        <v>741</v>
      </c>
      <c r="F30" s="228" t="s">
        <v>739</v>
      </c>
    </row>
    <row r="31" spans="2:6" ht="15.75" thickBot="1" x14ac:dyDescent="0.3">
      <c r="B31" s="228">
        <v>3</v>
      </c>
      <c r="C31" s="229" t="s">
        <v>737</v>
      </c>
      <c r="D31" s="228">
        <v>910</v>
      </c>
      <c r="E31" s="228" t="s">
        <v>732</v>
      </c>
      <c r="F31" s="228" t="s">
        <v>739</v>
      </c>
    </row>
    <row r="32" spans="2:6" ht="16.5" thickBot="1" x14ac:dyDescent="0.3">
      <c r="B32" s="315" t="s">
        <v>185</v>
      </c>
      <c r="C32" s="315"/>
      <c r="D32" s="230">
        <v>2730</v>
      </c>
      <c r="E32" s="315"/>
      <c r="F32" s="315"/>
    </row>
    <row r="34" spans="2:6" ht="15.75" thickBot="1" x14ac:dyDescent="0.3">
      <c r="B34" s="314" t="s">
        <v>418</v>
      </c>
      <c r="C34" s="314"/>
      <c r="D34" s="314"/>
      <c r="E34" s="314"/>
      <c r="F34" s="314"/>
    </row>
    <row r="35" spans="2:6" ht="15.75" thickBot="1" x14ac:dyDescent="0.3">
      <c r="B35" s="226" t="s">
        <v>172</v>
      </c>
      <c r="C35" s="227" t="s">
        <v>173</v>
      </c>
      <c r="D35" s="226" t="s">
        <v>174</v>
      </c>
      <c r="E35" s="226" t="s">
        <v>175</v>
      </c>
      <c r="F35" s="226" t="s">
        <v>176</v>
      </c>
    </row>
    <row r="36" spans="2:6" ht="15.75" thickBot="1" x14ac:dyDescent="0.3">
      <c r="B36" s="228">
        <v>1</v>
      </c>
      <c r="C36" s="229" t="s">
        <v>667</v>
      </c>
      <c r="D36" s="228">
        <v>88.9</v>
      </c>
      <c r="E36" s="228" t="s">
        <v>742</v>
      </c>
      <c r="F36" s="228" t="s">
        <v>743</v>
      </c>
    </row>
    <row r="37" spans="2:6" ht="15.75" thickBot="1" x14ac:dyDescent="0.3">
      <c r="B37" s="228">
        <v>2</v>
      </c>
      <c r="C37" s="229" t="s">
        <v>744</v>
      </c>
      <c r="D37" s="228">
        <v>8.6</v>
      </c>
      <c r="E37" s="228" t="s">
        <v>745</v>
      </c>
      <c r="F37" s="228" t="s">
        <v>746</v>
      </c>
    </row>
    <row r="38" spans="2:6" ht="15.75" thickBot="1" x14ac:dyDescent="0.3">
      <c r="B38" s="228">
        <v>3</v>
      </c>
      <c r="C38" s="229" t="s">
        <v>747</v>
      </c>
      <c r="D38" s="228">
        <v>33.700000000000003</v>
      </c>
      <c r="E38" s="228" t="s">
        <v>745</v>
      </c>
      <c r="F38" s="228" t="s">
        <v>746</v>
      </c>
    </row>
    <row r="39" spans="2:6" ht="15.75" thickBot="1" x14ac:dyDescent="0.3">
      <c r="B39" s="228">
        <v>4</v>
      </c>
      <c r="C39" s="229" t="s">
        <v>748</v>
      </c>
      <c r="D39" s="228">
        <v>49</v>
      </c>
      <c r="E39" s="228" t="s">
        <v>749</v>
      </c>
      <c r="F39" s="228" t="s">
        <v>431</v>
      </c>
    </row>
    <row r="40" spans="2:6" ht="15.75" thickBot="1" x14ac:dyDescent="0.3">
      <c r="B40" s="228">
        <v>5</v>
      </c>
      <c r="C40" s="229" t="s">
        <v>744</v>
      </c>
      <c r="D40" s="228">
        <v>137.9</v>
      </c>
      <c r="E40" s="228" t="s">
        <v>750</v>
      </c>
      <c r="F40" s="228" t="s">
        <v>746</v>
      </c>
    </row>
    <row r="41" spans="2:6" ht="16.5" thickBot="1" x14ac:dyDescent="0.3">
      <c r="B41" s="315" t="s">
        <v>185</v>
      </c>
      <c r="C41" s="315"/>
      <c r="D41" s="230">
        <v>318.10000000000002</v>
      </c>
      <c r="E41" s="315"/>
      <c r="F41" s="315"/>
    </row>
    <row r="43" spans="2:6" ht="15.75" thickBot="1" x14ac:dyDescent="0.3">
      <c r="B43" s="314" t="s">
        <v>751</v>
      </c>
      <c r="C43" s="314"/>
      <c r="D43" s="314"/>
      <c r="E43" s="314"/>
      <c r="F43" s="314"/>
    </row>
    <row r="44" spans="2:6" ht="15.75" thickBot="1" x14ac:dyDescent="0.3">
      <c r="B44" s="226" t="s">
        <v>172</v>
      </c>
      <c r="C44" s="227" t="s">
        <v>173</v>
      </c>
      <c r="D44" s="226" t="s">
        <v>174</v>
      </c>
      <c r="E44" s="226" t="s">
        <v>175</v>
      </c>
      <c r="F44" s="226" t="s">
        <v>176</v>
      </c>
    </row>
    <row r="45" spans="2:6" ht="15.75" thickBot="1" x14ac:dyDescent="0.3">
      <c r="B45" s="228">
        <v>1</v>
      </c>
      <c r="C45" s="229" t="s">
        <v>752</v>
      </c>
      <c r="D45" s="228">
        <v>90</v>
      </c>
      <c r="E45" s="228" t="s">
        <v>742</v>
      </c>
      <c r="F45" s="228" t="s">
        <v>621</v>
      </c>
    </row>
    <row r="46" spans="2:6" ht="15.75" thickBot="1" x14ac:dyDescent="0.3">
      <c r="B46" s="228">
        <v>2</v>
      </c>
      <c r="C46" s="229" t="s">
        <v>752</v>
      </c>
      <c r="D46" s="228">
        <v>90</v>
      </c>
      <c r="E46" s="228" t="s">
        <v>753</v>
      </c>
      <c r="F46" s="228" t="s">
        <v>621</v>
      </c>
    </row>
    <row r="47" spans="2:6" ht="15.75" thickBot="1" x14ac:dyDescent="0.3">
      <c r="B47" s="228">
        <v>3</v>
      </c>
      <c r="C47" s="229" t="s">
        <v>752</v>
      </c>
      <c r="D47" s="228">
        <v>90</v>
      </c>
      <c r="E47" s="228" t="s">
        <v>732</v>
      </c>
      <c r="F47" s="228" t="s">
        <v>621</v>
      </c>
    </row>
    <row r="48" spans="2:6" ht="16.5" thickBot="1" x14ac:dyDescent="0.3">
      <c r="B48" s="315" t="s">
        <v>185</v>
      </c>
      <c r="C48" s="315"/>
      <c r="D48" s="230">
        <v>270</v>
      </c>
      <c r="E48" s="315"/>
      <c r="F48" s="315"/>
    </row>
  </sheetData>
  <mergeCells count="21">
    <mergeCell ref="B43:F43"/>
    <mergeCell ref="B48:C48"/>
    <mergeCell ref="E48:F48"/>
    <mergeCell ref="B27:F27"/>
    <mergeCell ref="B32:C32"/>
    <mergeCell ref="E32:F32"/>
    <mergeCell ref="B34:F34"/>
    <mergeCell ref="B41:C41"/>
    <mergeCell ref="E41:F41"/>
    <mergeCell ref="B14:F14"/>
    <mergeCell ref="B19:C19"/>
    <mergeCell ref="E19:F19"/>
    <mergeCell ref="B21:F21"/>
    <mergeCell ref="B25:C25"/>
    <mergeCell ref="E25:F25"/>
    <mergeCell ref="B2:F2"/>
    <mergeCell ref="B3:F3"/>
    <mergeCell ref="B5:F5"/>
    <mergeCell ref="B7:F7"/>
    <mergeCell ref="B12:C12"/>
    <mergeCell ref="E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view="pageBreakPreview" topLeftCell="A88" zoomScale="60" zoomScaleNormal="100" workbookViewId="0">
      <selection activeCell="A9" sqref="A9:N10"/>
    </sheetView>
  </sheetViews>
  <sheetFormatPr defaultRowHeight="26.25" x14ac:dyDescent="0.4"/>
  <cols>
    <col min="1" max="1" width="15.5703125" style="177" customWidth="1"/>
    <col min="2" max="2" width="29.28515625" style="177" customWidth="1"/>
    <col min="3" max="3" width="27.85546875" style="177" customWidth="1"/>
    <col min="4" max="4" width="26.28515625" style="177" customWidth="1"/>
    <col min="5" max="5" width="26" style="177" customWidth="1"/>
    <col min="6" max="6" width="24.5703125" style="177" customWidth="1"/>
    <col min="7" max="7" width="25" style="177" customWidth="1"/>
    <col min="8" max="8" width="25.5703125" style="177" customWidth="1"/>
    <col min="9" max="9" width="26.28515625" style="177" customWidth="1"/>
    <col min="10" max="10" width="22.42578125" style="177" customWidth="1"/>
    <col min="11" max="12" width="13.5703125" style="177" customWidth="1"/>
    <col min="13" max="13" width="9.140625" style="177"/>
    <col min="14" max="14" width="28.140625" style="177" customWidth="1"/>
    <col min="15" max="15" width="9.140625" style="177" customWidth="1"/>
    <col min="16" max="16" width="12.85546875" style="177" customWidth="1"/>
    <col min="17" max="17" width="22" style="177" customWidth="1"/>
    <col min="18" max="18" width="44.28515625" style="177" customWidth="1"/>
    <col min="19" max="19" width="25.140625" style="177" customWidth="1"/>
    <col min="20" max="20" width="9.140625" style="177"/>
    <col min="21" max="21" width="26.28515625" style="177" customWidth="1"/>
    <col min="22" max="16384" width="9.140625" style="177"/>
  </cols>
  <sheetData>
    <row r="1" spans="1:18" ht="90" x14ac:dyDescent="1.1499999999999999">
      <c r="A1" s="238" t="s">
        <v>167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8" x14ac:dyDescent="0.4">
      <c r="A2" s="178"/>
    </row>
    <row r="3" spans="1:18" ht="61.5" x14ac:dyDescent="0.85">
      <c r="A3" s="179" t="s">
        <v>147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8" ht="61.5" x14ac:dyDescent="0.85">
      <c r="A4" s="179" t="s">
        <v>148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8" ht="61.5" x14ac:dyDescent="0.85">
      <c r="A5" s="179" t="s">
        <v>149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8" ht="61.5" x14ac:dyDescent="0.85">
      <c r="A6" s="179" t="s">
        <v>150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8" ht="61.5" x14ac:dyDescent="0.85">
      <c r="A7" s="179" t="s">
        <v>151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8" ht="61.5" x14ac:dyDescent="0.85">
      <c r="A8" s="179" t="s">
        <v>166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1:18" ht="41.25" customHeight="1" x14ac:dyDescent="0.4">
      <c r="A9" s="239" t="s">
        <v>152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</row>
    <row r="10" spans="1:18" ht="59.25" customHeight="1" x14ac:dyDescent="0.4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</row>
    <row r="11" spans="1:18" ht="50.25" x14ac:dyDescent="0.7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8" x14ac:dyDescent="0.4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</row>
    <row r="13" spans="1:18" x14ac:dyDescent="0.4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</row>
    <row r="14" spans="1:18" s="182" customFormat="1" x14ac:dyDescent="0.2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</row>
    <row r="15" spans="1:18" s="182" customFormat="1" ht="33" x14ac:dyDescent="0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R15" s="184"/>
    </row>
    <row r="16" spans="1:18" s="182" customFormat="1" ht="33" x14ac:dyDescent="0.2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</row>
    <row r="17" spans="1:19" s="182" customFormat="1" ht="35.25" x14ac:dyDescent="0.25">
      <c r="A17" s="185" t="s">
        <v>153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</row>
    <row r="18" spans="1:19" s="182" customFormat="1" ht="35.25" x14ac:dyDescent="0.25">
      <c r="A18" s="241" t="s">
        <v>154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R18" s="187"/>
    </row>
    <row r="19" spans="1:19" s="182" customFormat="1" ht="35.25" x14ac:dyDescent="0.25">
      <c r="A19" s="188" t="s">
        <v>155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R19" s="184"/>
    </row>
    <row r="20" spans="1:19" s="182" customFormat="1" x14ac:dyDescent="0.25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</row>
    <row r="21" spans="1:19" s="182" customFormat="1" x14ac:dyDescent="0.25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R21" s="189"/>
    </row>
    <row r="22" spans="1:19" s="182" customFormat="1" x14ac:dyDescent="0.25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R22" s="190"/>
    </row>
    <row r="23" spans="1:19" s="182" customFormat="1" x14ac:dyDescent="0.2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</row>
    <row r="24" spans="1:19" s="182" customFormat="1" x14ac:dyDescent="0.2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19" s="182" customFormat="1" x14ac:dyDescent="0.25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</row>
    <row r="26" spans="1:19" s="182" customFormat="1" x14ac:dyDescent="0.2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R26" s="191"/>
    </row>
    <row r="27" spans="1:19" s="182" customFormat="1" x14ac:dyDescent="0.2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R27" s="191"/>
    </row>
    <row r="28" spans="1:19" s="182" customFormat="1" x14ac:dyDescent="0.25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R28" s="192"/>
    </row>
    <row r="29" spans="1:19" s="182" customFormat="1" x14ac:dyDescent="0.25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R29" s="193"/>
    </row>
    <row r="30" spans="1:19" s="182" customFormat="1" x14ac:dyDescent="0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R30" s="191"/>
      <c r="S30" s="184"/>
    </row>
    <row r="31" spans="1:19" s="182" customFormat="1" x14ac:dyDescent="0.25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R31" s="193"/>
      <c r="S31" s="184"/>
    </row>
    <row r="32" spans="1:19" s="182" customFormat="1" ht="35.25" x14ac:dyDescent="0.2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R32" s="192"/>
      <c r="S32" s="184"/>
    </row>
    <row r="33" spans="1:21" s="182" customFormat="1" ht="35.25" x14ac:dyDescent="0.2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R33" s="191"/>
    </row>
    <row r="34" spans="1:21" s="182" customFormat="1" ht="50.25" x14ac:dyDescent="0.25">
      <c r="A34" s="194" t="s">
        <v>156</v>
      </c>
      <c r="B34" s="195"/>
      <c r="C34" s="195"/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R34" s="187"/>
    </row>
    <row r="35" spans="1:21" s="182" customFormat="1" ht="45.75" x14ac:dyDescent="0.2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U35" s="184"/>
    </row>
    <row r="36" spans="1:21" s="182" customFormat="1" ht="45.75" x14ac:dyDescent="0.25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R36" s="187"/>
      <c r="S36" s="184"/>
    </row>
    <row r="37" spans="1:21" s="182" customFormat="1" ht="45.75" x14ac:dyDescent="0.25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R37" s="187"/>
    </row>
    <row r="38" spans="1:21" s="182" customFormat="1" ht="45.75" x14ac:dyDescent="0.2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1:21" s="182" customFormat="1" ht="45.75" x14ac:dyDescent="0.2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R39" s="189"/>
      <c r="S39" s="187"/>
    </row>
    <row r="40" spans="1:21" s="182" customFormat="1" ht="45.75" x14ac:dyDescent="0.2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R40" s="189"/>
    </row>
    <row r="41" spans="1:21" s="182" customFormat="1" ht="45.75" x14ac:dyDescent="0.2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R41" s="189"/>
    </row>
    <row r="42" spans="1:21" s="182" customFormat="1" ht="33" x14ac:dyDescent="0.2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</row>
    <row r="43" spans="1:21" s="182" customFormat="1" ht="50.25" x14ac:dyDescent="0.25">
      <c r="A43" s="194" t="s">
        <v>157</v>
      </c>
      <c r="B43" s="195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R43" s="191"/>
    </row>
    <row r="44" spans="1:21" s="182" customFormat="1" x14ac:dyDescent="0.25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R44" s="198"/>
    </row>
    <row r="45" spans="1:21" s="182" customFormat="1" x14ac:dyDescent="0.2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R45" s="198"/>
      <c r="S45" s="190"/>
    </row>
    <row r="46" spans="1:21" s="182" customFormat="1" x14ac:dyDescent="0.25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R46" s="198"/>
      <c r="S46" s="190"/>
    </row>
    <row r="47" spans="1:21" s="182" customFormat="1" x14ac:dyDescent="0.25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R47" s="198"/>
      <c r="S47" s="193"/>
    </row>
    <row r="48" spans="1:21" s="182" customFormat="1" x14ac:dyDescent="0.25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R48" s="199"/>
      <c r="S48" s="191"/>
    </row>
    <row r="49" spans="1:19" s="182" customFormat="1" x14ac:dyDescent="0.2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R49" s="198"/>
      <c r="S49" s="191"/>
    </row>
    <row r="50" spans="1:19" s="182" customFormat="1" x14ac:dyDescent="0.25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R50" s="200"/>
      <c r="S50" s="191"/>
    </row>
    <row r="51" spans="1:19" s="182" customFormat="1" x14ac:dyDescent="0.2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R51" s="193"/>
      <c r="S51" s="190"/>
    </row>
    <row r="52" spans="1:19" s="182" customFormat="1" x14ac:dyDescent="0.25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R52" s="191"/>
      <c r="S52" s="193"/>
    </row>
    <row r="53" spans="1:19" s="182" customFormat="1" x14ac:dyDescent="0.25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R53" s="191"/>
      <c r="S53" s="191"/>
    </row>
    <row r="54" spans="1:19" s="182" customFormat="1" x14ac:dyDescent="0.25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R54" s="198"/>
      <c r="S54" s="191"/>
    </row>
    <row r="55" spans="1:19" s="182" customFormat="1" ht="33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R55" s="198"/>
      <c r="S55" s="190"/>
    </row>
    <row r="56" spans="1:19" s="182" customFormat="1" ht="33" x14ac:dyDescent="0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R56" s="198"/>
      <c r="S56" s="190"/>
    </row>
    <row r="57" spans="1:19" ht="50.25" x14ac:dyDescent="0.7">
      <c r="A57" s="201" t="s">
        <v>158</v>
      </c>
      <c r="B57" s="181"/>
      <c r="C57" s="181"/>
      <c r="D57" s="181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R57" s="203"/>
      <c r="S57" s="204"/>
    </row>
    <row r="58" spans="1:19" x14ac:dyDescent="0.4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R58" s="203"/>
      <c r="S58" s="204"/>
    </row>
    <row r="59" spans="1:19" x14ac:dyDescent="0.4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R59" s="243"/>
      <c r="S59" s="204"/>
    </row>
    <row r="60" spans="1:19" x14ac:dyDescent="0.4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R60" s="243"/>
      <c r="S60" s="204"/>
    </row>
    <row r="61" spans="1:19" x14ac:dyDescent="0.4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R61" s="203"/>
      <c r="S61" s="205"/>
    </row>
    <row r="62" spans="1:19" x14ac:dyDescent="0.4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R62" s="203"/>
      <c r="S62" s="205"/>
    </row>
    <row r="63" spans="1:19" x14ac:dyDescent="0.4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R63" s="203"/>
      <c r="S63" s="205"/>
    </row>
    <row r="64" spans="1:19" x14ac:dyDescent="0.4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R64" s="205"/>
      <c r="S64" s="206"/>
    </row>
    <row r="65" spans="1:19" x14ac:dyDescent="0.4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R65" s="205"/>
      <c r="S65" s="205"/>
    </row>
    <row r="66" spans="1:19" ht="4.5" customHeight="1" x14ac:dyDescent="0.4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R66" s="203"/>
      <c r="S66" s="205"/>
    </row>
    <row r="67" spans="1:19" ht="33" x14ac:dyDescent="0.4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R67" s="203"/>
      <c r="S67" s="205"/>
    </row>
    <row r="68" spans="1:19" ht="60" customHeight="1" x14ac:dyDescent="0.6">
      <c r="A68" s="201" t="s">
        <v>159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R68" s="203"/>
      <c r="S68" s="205"/>
    </row>
    <row r="69" spans="1:19" ht="60" customHeight="1" x14ac:dyDescent="0.6">
      <c r="A69" s="201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R69" s="203"/>
      <c r="S69" s="205"/>
    </row>
    <row r="70" spans="1:19" x14ac:dyDescent="0.4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R70" s="203"/>
      <c r="S70" s="205"/>
    </row>
    <row r="71" spans="1:19" x14ac:dyDescent="0.4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R71" s="205"/>
      <c r="S71" s="205"/>
    </row>
    <row r="72" spans="1:19" x14ac:dyDescent="0.4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R72" s="206"/>
      <c r="S72" s="205"/>
    </row>
    <row r="73" spans="1:19" x14ac:dyDescent="0.4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R73" s="205"/>
      <c r="S73" s="205"/>
    </row>
    <row r="74" spans="1:19" x14ac:dyDescent="0.4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R74" s="205"/>
      <c r="S74" s="205"/>
    </row>
    <row r="75" spans="1:19" x14ac:dyDescent="0.4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R75" s="205"/>
      <c r="S75" s="205"/>
    </row>
    <row r="76" spans="1:19" x14ac:dyDescent="0.4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R76" s="205"/>
      <c r="S76" s="205"/>
    </row>
    <row r="77" spans="1:19" x14ac:dyDescent="0.4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R77" s="205"/>
      <c r="S77" s="205"/>
    </row>
    <row r="78" spans="1:19" ht="33" x14ac:dyDescent="0.4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R78" s="205"/>
      <c r="S78" s="205"/>
    </row>
    <row r="79" spans="1:19" ht="76.5" customHeight="1" x14ac:dyDescent="0.7">
      <c r="A79" s="201" t="s">
        <v>160</v>
      </c>
      <c r="B79" s="181"/>
      <c r="C79" s="181"/>
      <c r="D79" s="181"/>
      <c r="E79" s="181"/>
      <c r="F79" s="208"/>
      <c r="G79" s="208"/>
      <c r="H79" s="208"/>
      <c r="I79" s="208"/>
      <c r="J79" s="208"/>
      <c r="K79" s="208"/>
      <c r="L79" s="208"/>
      <c r="M79" s="208"/>
      <c r="N79" s="208"/>
      <c r="R79" s="205"/>
      <c r="S79" s="205"/>
    </row>
    <row r="80" spans="1:19" ht="76.5" customHeight="1" x14ac:dyDescent="0.6">
      <c r="A80" s="201"/>
      <c r="B80" s="209"/>
      <c r="C80" s="209"/>
      <c r="D80" s="209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R80" s="205"/>
      <c r="S80" s="205"/>
    </row>
    <row r="81" spans="1:19" x14ac:dyDescent="0.4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R81" s="205"/>
      <c r="S81" s="205"/>
    </row>
    <row r="82" spans="1:19" x14ac:dyDescent="0.4">
      <c r="A82" s="240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R82" s="205"/>
      <c r="S82" s="205"/>
    </row>
    <row r="83" spans="1:19" x14ac:dyDescent="0.4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R83" s="206"/>
      <c r="S83" s="205"/>
    </row>
    <row r="84" spans="1:19" x14ac:dyDescent="0.4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R84" s="205"/>
      <c r="S84" s="205"/>
    </row>
    <row r="85" spans="1:19" ht="55.5" customHeight="1" x14ac:dyDescent="0.4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</row>
    <row r="86" spans="1:19" ht="45.75" x14ac:dyDescent="0.65">
      <c r="A86" s="210" t="s">
        <v>161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</row>
    <row r="87" spans="1:19" ht="45" x14ac:dyDescent="0.6">
      <c r="A87" s="244" t="s">
        <v>162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S87" s="211"/>
    </row>
    <row r="88" spans="1:19" x14ac:dyDescent="0.4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</row>
    <row r="89" spans="1:19" x14ac:dyDescent="0.4">
      <c r="A89" s="240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</row>
    <row r="90" spans="1:19" x14ac:dyDescent="0.4">
      <c r="A90" s="240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</row>
    <row r="91" spans="1:19" x14ac:dyDescent="0.4">
      <c r="A91" s="240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</row>
    <row r="92" spans="1:19" x14ac:dyDescent="0.4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</row>
    <row r="93" spans="1:19" x14ac:dyDescent="0.4">
      <c r="A93" s="240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</row>
    <row r="94" spans="1:19" x14ac:dyDescent="0.4">
      <c r="A94" s="240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</row>
    <row r="95" spans="1:19" x14ac:dyDescent="0.4">
      <c r="A95" s="240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</row>
    <row r="96" spans="1:19" x14ac:dyDescent="0.4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</row>
    <row r="97" spans="1:21" ht="33" x14ac:dyDescent="0.45">
      <c r="A97" s="208" t="s">
        <v>163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</row>
    <row r="98" spans="1:21" ht="45.75" x14ac:dyDescent="0.65">
      <c r="A98" s="202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</row>
    <row r="99" spans="1:21" ht="33" x14ac:dyDescent="0.4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S99" s="211"/>
    </row>
    <row r="100" spans="1:21" ht="33" x14ac:dyDescent="0.4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S100" s="211"/>
    </row>
    <row r="101" spans="1:21" x14ac:dyDescent="0.4">
      <c r="S101" s="211"/>
    </row>
    <row r="102" spans="1:21" x14ac:dyDescent="0.4">
      <c r="S102" s="211"/>
    </row>
    <row r="103" spans="1:21" x14ac:dyDescent="0.4">
      <c r="S103" s="211"/>
    </row>
    <row r="106" spans="1:21" x14ac:dyDescent="0.4">
      <c r="U106" s="177" t="s">
        <v>164</v>
      </c>
    </row>
    <row r="108" spans="1:21" ht="27" thickBot="1" x14ac:dyDescent="0.45">
      <c r="A108" s="212"/>
      <c r="B108" s="212"/>
      <c r="C108" s="212"/>
      <c r="D108" s="205"/>
    </row>
    <row r="110" spans="1:21" ht="45.75" x14ac:dyDescent="0.65">
      <c r="A110" s="210" t="s">
        <v>165</v>
      </c>
      <c r="B110" s="210"/>
      <c r="C110" s="210"/>
      <c r="D110" s="202"/>
    </row>
    <row r="112" spans="1:21" ht="27" thickBot="1" x14ac:dyDescent="0.45">
      <c r="A112" s="212"/>
      <c r="B112" s="212"/>
      <c r="C112" s="212"/>
      <c r="D112" s="212"/>
    </row>
  </sheetData>
  <mergeCells count="12">
    <mergeCell ref="R59:R60"/>
    <mergeCell ref="A70:N77"/>
    <mergeCell ref="A81:N84"/>
    <mergeCell ref="A87:N87"/>
    <mergeCell ref="A88:N96"/>
    <mergeCell ref="A44:N54"/>
    <mergeCell ref="A58:N65"/>
    <mergeCell ref="A1:N1"/>
    <mergeCell ref="A9:N10"/>
    <mergeCell ref="A12:N14"/>
    <mergeCell ref="A18:N18"/>
    <mergeCell ref="A20:N31"/>
  </mergeCells>
  <pageMargins left="0.7" right="0.7" top="0.75" bottom="0.75" header="0.3" footer="0.3"/>
  <pageSetup scale="1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zoomScaleNormal="100" workbookViewId="0">
      <selection activeCell="A6" sqref="A6:G7"/>
    </sheetView>
  </sheetViews>
  <sheetFormatPr defaultRowHeight="15.75" x14ac:dyDescent="0.25"/>
  <cols>
    <col min="1" max="1" width="14" style="46" customWidth="1"/>
    <col min="2" max="2" width="25.140625" style="46" customWidth="1"/>
    <col min="3" max="3" width="24.42578125" style="46" customWidth="1"/>
    <col min="4" max="4" width="17.42578125" style="46" customWidth="1"/>
    <col min="5" max="6" width="20.7109375" style="46" customWidth="1"/>
    <col min="7" max="7" width="22.85546875" style="46" customWidth="1"/>
    <col min="8" max="8" width="17.42578125" style="46" customWidth="1"/>
    <col min="9" max="16384" width="9.140625" style="46"/>
  </cols>
  <sheetData>
    <row r="1" spans="1:8" x14ac:dyDescent="0.25">
      <c r="A1" s="1"/>
      <c r="B1" s="44"/>
      <c r="C1" s="44"/>
      <c r="D1" s="44"/>
      <c r="E1" s="44"/>
      <c r="F1" s="58"/>
      <c r="G1" s="58"/>
      <c r="H1" s="44"/>
    </row>
    <row r="2" spans="1:8" x14ac:dyDescent="0.25">
      <c r="A2" s="137" t="s">
        <v>135</v>
      </c>
      <c r="B2" s="55"/>
      <c r="C2" s="55"/>
      <c r="D2" s="55"/>
      <c r="E2" s="55"/>
      <c r="F2" s="55"/>
      <c r="G2" s="55"/>
      <c r="H2" s="160"/>
    </row>
    <row r="3" spans="1:8" x14ac:dyDescent="0.25">
      <c r="A3" s="137" t="s">
        <v>136</v>
      </c>
      <c r="B3" s="55"/>
      <c r="C3" s="55"/>
      <c r="D3" s="55"/>
      <c r="E3" s="55"/>
      <c r="F3" s="55"/>
      <c r="G3" s="55"/>
      <c r="H3" s="160"/>
    </row>
    <row r="4" spans="1:8" x14ac:dyDescent="0.25">
      <c r="A4" s="169" t="s">
        <v>137</v>
      </c>
      <c r="B4" s="170"/>
      <c r="C4" s="170"/>
      <c r="D4" s="170"/>
      <c r="E4" s="170"/>
      <c r="F4" s="170"/>
      <c r="G4" s="170"/>
      <c r="H4" s="160"/>
    </row>
    <row r="5" spans="1:8" ht="30.75" customHeight="1" x14ac:dyDescent="0.25">
      <c r="A5" s="167" t="s">
        <v>0</v>
      </c>
      <c r="B5" s="6" t="s">
        <v>1</v>
      </c>
      <c r="C5" s="6" t="s">
        <v>138</v>
      </c>
      <c r="D5" s="6"/>
      <c r="E5" s="6" t="s">
        <v>139</v>
      </c>
      <c r="F5" s="6"/>
      <c r="G5" s="168">
        <v>4048</v>
      </c>
      <c r="H5" s="160"/>
    </row>
    <row r="6" spans="1:8" ht="33.75" customHeight="1" x14ac:dyDescent="0.25">
      <c r="A6" s="245" t="s">
        <v>141</v>
      </c>
      <c r="B6" s="245"/>
      <c r="C6" s="245"/>
      <c r="D6" s="245"/>
      <c r="E6" s="245"/>
      <c r="F6" s="245"/>
      <c r="G6" s="245"/>
      <c r="H6" s="160"/>
    </row>
    <row r="7" spans="1:8" x14ac:dyDescent="0.25">
      <c r="A7" s="245"/>
      <c r="B7" s="245"/>
      <c r="C7" s="245"/>
      <c r="D7" s="245"/>
      <c r="E7" s="245"/>
      <c r="F7" s="245"/>
      <c r="G7" s="245"/>
      <c r="H7" s="44"/>
    </row>
    <row r="8" spans="1:8" x14ac:dyDescent="0.25">
      <c r="A8" s="44"/>
      <c r="B8" s="44"/>
      <c r="C8" s="44"/>
      <c r="D8" s="44"/>
      <c r="E8" s="44"/>
      <c r="F8" s="58"/>
      <c r="G8" s="58"/>
      <c r="H8" s="44"/>
    </row>
    <row r="9" spans="1:8" x14ac:dyDescent="0.25">
      <c r="A9" s="44"/>
      <c r="B9" s="44"/>
      <c r="C9" s="44"/>
      <c r="D9" s="44"/>
      <c r="E9" s="44"/>
      <c r="F9" s="58"/>
      <c r="G9" s="58"/>
      <c r="H9" s="44"/>
    </row>
    <row r="10" spans="1:8" ht="18.75" x14ac:dyDescent="0.3">
      <c r="A10" s="45" t="s">
        <v>2</v>
      </c>
      <c r="B10" s="44"/>
      <c r="C10" s="44"/>
      <c r="D10" s="44"/>
      <c r="E10" s="44"/>
      <c r="F10" s="58"/>
      <c r="G10" s="58"/>
      <c r="H10" s="44"/>
    </row>
    <row r="11" spans="1:8" ht="19.5" thickBot="1" x14ac:dyDescent="0.35">
      <c r="A11" s="45" t="s">
        <v>3</v>
      </c>
      <c r="B11" s="44"/>
      <c r="C11" s="44"/>
      <c r="D11" s="44"/>
      <c r="E11" s="44"/>
      <c r="F11" s="58"/>
      <c r="G11" s="58"/>
      <c r="H11" s="44"/>
    </row>
    <row r="12" spans="1:8" ht="19.5" customHeight="1" thickBot="1" x14ac:dyDescent="0.3">
      <c r="A12" s="248" t="s">
        <v>0</v>
      </c>
      <c r="B12" s="246" t="s">
        <v>1</v>
      </c>
      <c r="C12" s="251" t="s">
        <v>52</v>
      </c>
      <c r="D12" s="252"/>
      <c r="E12" s="253" t="s">
        <v>45</v>
      </c>
      <c r="F12" s="251" t="s">
        <v>131</v>
      </c>
      <c r="G12" s="252"/>
      <c r="H12" s="246" t="s">
        <v>45</v>
      </c>
    </row>
    <row r="13" spans="1:8" ht="146.25" customHeight="1" thickBot="1" x14ac:dyDescent="0.3">
      <c r="A13" s="249"/>
      <c r="B13" s="250"/>
      <c r="C13" s="63" t="s">
        <v>54</v>
      </c>
      <c r="D13" s="63" t="s">
        <v>46</v>
      </c>
      <c r="E13" s="254"/>
      <c r="F13" s="82" t="s">
        <v>134</v>
      </c>
      <c r="G13" s="82" t="s">
        <v>47</v>
      </c>
      <c r="H13" s="247"/>
    </row>
    <row r="14" spans="1:8" ht="16.5" thickBot="1" x14ac:dyDescent="0.3">
      <c r="A14" s="36">
        <v>1</v>
      </c>
      <c r="B14" s="48">
        <v>2</v>
      </c>
      <c r="C14" s="3">
        <v>3</v>
      </c>
      <c r="D14" s="3">
        <v>5</v>
      </c>
      <c r="E14" s="37">
        <v>6</v>
      </c>
      <c r="F14" s="37">
        <v>7</v>
      </c>
      <c r="G14" s="37">
        <v>8</v>
      </c>
      <c r="H14" s="37">
        <v>9</v>
      </c>
    </row>
    <row r="15" spans="1:8" ht="36" customHeight="1" thickBot="1" x14ac:dyDescent="0.3">
      <c r="A15" s="36">
        <v>11000</v>
      </c>
      <c r="B15" s="48" t="s">
        <v>5</v>
      </c>
      <c r="C15" s="47">
        <v>6806256.6200000001</v>
      </c>
      <c r="D15" s="174">
        <v>3055996.49</v>
      </c>
      <c r="E15" s="47">
        <f>D15/C15*100</f>
        <v>44.899812931237967</v>
      </c>
      <c r="F15" s="47">
        <f>3405736+2390605+1040265+70499</f>
        <v>6907105</v>
      </c>
      <c r="G15" s="173">
        <v>3148241.84</v>
      </c>
      <c r="H15" s="47">
        <f>G15/F15*100</f>
        <v>45.579759392683329</v>
      </c>
    </row>
    <row r="16" spans="1:8" ht="36" customHeight="1" thickBot="1" x14ac:dyDescent="0.3">
      <c r="A16" s="36">
        <v>13000</v>
      </c>
      <c r="B16" s="37" t="s">
        <v>6</v>
      </c>
      <c r="C16" s="47">
        <v>863656.72</v>
      </c>
      <c r="D16" s="68">
        <v>297426.88</v>
      </c>
      <c r="E16" s="47">
        <f t="shared" ref="E16:E20" si="0">D16/C16*100</f>
        <v>34.438090170826207</v>
      </c>
      <c r="F16" s="47">
        <f>694000+960970+120000+48030</f>
        <v>1823000</v>
      </c>
      <c r="G16" s="68">
        <f>141541.12+193335.83+15397.34+3382.1</f>
        <v>353656.38999999996</v>
      </c>
      <c r="H16" s="47">
        <f t="shared" ref="H16:H20" si="1">G16/F16*100</f>
        <v>19.399692265496434</v>
      </c>
    </row>
    <row r="17" spans="1:10" ht="36" customHeight="1" thickBot="1" x14ac:dyDescent="0.3">
      <c r="A17" s="36">
        <v>13200</v>
      </c>
      <c r="B17" s="37" t="s">
        <v>7</v>
      </c>
      <c r="C17" s="47">
        <v>170932.99</v>
      </c>
      <c r="D17" s="68">
        <v>103272.35</v>
      </c>
      <c r="E17" s="47">
        <f t="shared" si="0"/>
        <v>60.416862771779755</v>
      </c>
      <c r="F17" s="47">
        <f>195000+5000</f>
        <v>200000</v>
      </c>
      <c r="G17" s="68">
        <f>104483.8+771.75</f>
        <v>105255.55</v>
      </c>
      <c r="H17" s="47">
        <f t="shared" si="1"/>
        <v>52.627775</v>
      </c>
    </row>
    <row r="18" spans="1:10" ht="36" customHeight="1" thickBot="1" x14ac:dyDescent="0.3">
      <c r="A18" s="36">
        <v>21000</v>
      </c>
      <c r="B18" s="48" t="s">
        <v>8</v>
      </c>
      <c r="C18" s="47">
        <v>9800</v>
      </c>
      <c r="D18" s="68">
        <v>5800</v>
      </c>
      <c r="E18" s="47">
        <f t="shared" si="0"/>
        <v>59.183673469387756</v>
      </c>
      <c r="F18" s="47">
        <v>70000</v>
      </c>
      <c r="G18" s="68">
        <v>9780.44</v>
      </c>
      <c r="H18" s="47">
        <f t="shared" si="1"/>
        <v>13.972057142857144</v>
      </c>
    </row>
    <row r="19" spans="1:10" ht="36" customHeight="1" thickBot="1" x14ac:dyDescent="0.3">
      <c r="A19" s="36">
        <v>30000</v>
      </c>
      <c r="B19" s="37" t="s">
        <v>9</v>
      </c>
      <c r="C19" s="47">
        <v>549882</v>
      </c>
      <c r="D19" s="68">
        <v>276134.05</v>
      </c>
      <c r="E19" s="47">
        <f t="shared" si="0"/>
        <v>50.216964730614933</v>
      </c>
      <c r="F19" s="47">
        <v>674000</v>
      </c>
      <c r="G19" s="68">
        <v>1210</v>
      </c>
      <c r="H19" s="47">
        <f t="shared" si="1"/>
        <v>0.17952522255192879</v>
      </c>
    </row>
    <row r="20" spans="1:10" ht="36" customHeight="1" thickBot="1" x14ac:dyDescent="0.3">
      <c r="A20" s="36"/>
      <c r="B20" s="37" t="s">
        <v>10</v>
      </c>
      <c r="C20" s="222">
        <f>SUM(C15:C19)</f>
        <v>8400528.3300000001</v>
      </c>
      <c r="D20" s="85">
        <f>SUM(D15:D19)</f>
        <v>3738629.77</v>
      </c>
      <c r="E20" s="47">
        <f t="shared" si="0"/>
        <v>44.504698075341167</v>
      </c>
      <c r="F20" s="56">
        <f>SUM(F15:F19)</f>
        <v>9674105</v>
      </c>
      <c r="G20" s="85">
        <f>SUM(G15:G19)</f>
        <v>3618144.2199999997</v>
      </c>
      <c r="H20" s="47">
        <f t="shared" si="1"/>
        <v>37.400299252488992</v>
      </c>
      <c r="J20" s="67"/>
    </row>
    <row r="23" spans="1:10" x14ac:dyDescent="0.25">
      <c r="G23" s="220"/>
      <c r="H23" s="221"/>
    </row>
    <row r="24" spans="1:10" x14ac:dyDescent="0.25">
      <c r="G24" s="220"/>
      <c r="H24" s="221"/>
    </row>
    <row r="25" spans="1:10" x14ac:dyDescent="0.25">
      <c r="G25" s="221"/>
      <c r="H25" s="221"/>
    </row>
    <row r="26" spans="1:10" x14ac:dyDescent="0.25">
      <c r="G26" s="220"/>
      <c r="H26" s="221"/>
    </row>
  </sheetData>
  <mergeCells count="7">
    <mergeCell ref="A6:G7"/>
    <mergeCell ref="H12:H13"/>
    <mergeCell ref="A12:A13"/>
    <mergeCell ref="B12:B13"/>
    <mergeCell ref="C12:D12"/>
    <mergeCell ref="E12:E13"/>
    <mergeCell ref="F12:G12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view="pageBreakPreview" topLeftCell="A85" zoomScaleNormal="100" zoomScaleSheetLayoutView="100" workbookViewId="0">
      <selection activeCell="D13" sqref="D13"/>
    </sheetView>
  </sheetViews>
  <sheetFormatPr defaultRowHeight="18.75" x14ac:dyDescent="0.3"/>
  <cols>
    <col min="1" max="1" width="8.5703125" style="164" customWidth="1"/>
    <col min="2" max="2" width="51.140625" style="164" customWidth="1"/>
    <col min="3" max="3" width="38.42578125" style="164" customWidth="1"/>
    <col min="4" max="8" width="34" style="164" customWidth="1"/>
    <col min="9" max="11" width="23.28515625" style="164" customWidth="1"/>
    <col min="15" max="16" width="9.140625" style="164"/>
    <col min="17" max="17" width="12.7109375" style="164" bestFit="1" customWidth="1"/>
    <col min="18" max="18" width="13.5703125" style="164" customWidth="1"/>
    <col min="19" max="19" width="9.140625" style="164"/>
    <col min="20" max="20" width="10.28515625" style="164" bestFit="1" customWidth="1"/>
    <col min="21" max="16384" width="9.140625" style="164"/>
  </cols>
  <sheetData>
    <row r="1" spans="1:20" x14ac:dyDescent="0.3">
      <c r="A1" s="45" t="s">
        <v>6</v>
      </c>
    </row>
    <row r="2" spans="1:20" ht="19.5" thickBot="1" x14ac:dyDescent="0.35">
      <c r="A2" s="45" t="s">
        <v>57</v>
      </c>
    </row>
    <row r="3" spans="1:20" ht="19.5" thickBot="1" x14ac:dyDescent="0.35">
      <c r="A3" s="86"/>
      <c r="B3" s="87"/>
      <c r="C3" s="87"/>
      <c r="D3" s="87"/>
      <c r="E3" s="87"/>
      <c r="F3" s="87"/>
      <c r="G3" s="87"/>
      <c r="H3" s="88"/>
    </row>
    <row r="4" spans="1:20" ht="37.5" x14ac:dyDescent="0.3">
      <c r="A4" s="89">
        <v>13000</v>
      </c>
      <c r="B4" s="90" t="s">
        <v>58</v>
      </c>
      <c r="C4" s="91" t="s">
        <v>59</v>
      </c>
      <c r="D4" s="90" t="s">
        <v>145</v>
      </c>
      <c r="E4" s="91" t="s">
        <v>4</v>
      </c>
      <c r="F4" s="91" t="s">
        <v>132</v>
      </c>
      <c r="G4" s="90" t="s">
        <v>146</v>
      </c>
      <c r="H4" s="91" t="s">
        <v>4</v>
      </c>
    </row>
    <row r="5" spans="1:20" ht="34.5" customHeight="1" x14ac:dyDescent="0.3">
      <c r="A5" s="91">
        <v>13100</v>
      </c>
      <c r="B5" s="91" t="s">
        <v>60</v>
      </c>
      <c r="C5" s="92">
        <f>C6+C7+C8+C9+C10</f>
        <v>92497.2</v>
      </c>
      <c r="D5" s="92">
        <f>D6+D7+D8+D9+D10</f>
        <v>4442.49</v>
      </c>
      <c r="E5" s="223">
        <f>D5/C4:C5*100</f>
        <v>4.802837275074272</v>
      </c>
      <c r="F5" s="93">
        <f>F6+F7+F8+F9+F10</f>
        <v>721200</v>
      </c>
      <c r="G5" s="94">
        <f>G6+G7+G8+G9+G10</f>
        <v>134358.95000000001</v>
      </c>
      <c r="H5" s="95">
        <f>G5/F5</f>
        <v>0.18629915418746534</v>
      </c>
      <c r="Q5" s="96"/>
    </row>
    <row r="6" spans="1:20" x14ac:dyDescent="0.3">
      <c r="A6" s="97">
        <v>13130</v>
      </c>
      <c r="B6" s="97" t="s">
        <v>61</v>
      </c>
      <c r="C6" s="143">
        <f>240+54.4</f>
        <v>294.39999999999998</v>
      </c>
      <c r="D6" s="152"/>
      <c r="E6" s="223"/>
      <c r="F6" s="98">
        <v>43000</v>
      </c>
      <c r="G6" s="99">
        <f>413+756+533.5</f>
        <v>1702.5</v>
      </c>
      <c r="H6" s="95">
        <f t="shared" ref="H6:H10" si="0">G6/F6</f>
        <v>3.9593023255813951E-2</v>
      </c>
      <c r="Q6" s="100"/>
      <c r="R6" s="100"/>
    </row>
    <row r="7" spans="1:20" x14ac:dyDescent="0.3">
      <c r="A7" s="97">
        <v>13140</v>
      </c>
      <c r="B7" s="97" t="s">
        <v>62</v>
      </c>
      <c r="C7" s="143">
        <f>32270-109.2</f>
        <v>32160.799999999999</v>
      </c>
      <c r="D7" s="152"/>
      <c r="E7" s="223"/>
      <c r="F7" s="98">
        <v>222500</v>
      </c>
      <c r="G7" s="142">
        <v>21238.2</v>
      </c>
      <c r="H7" s="95">
        <f t="shared" si="0"/>
        <v>9.5452584269662924E-2</v>
      </c>
      <c r="Q7" s="100"/>
      <c r="R7" s="100"/>
    </row>
    <row r="8" spans="1:20" x14ac:dyDescent="0.3">
      <c r="A8" s="97">
        <v>13141</v>
      </c>
      <c r="B8" s="101" t="s">
        <v>63</v>
      </c>
      <c r="C8" s="153">
        <v>33033</v>
      </c>
      <c r="D8" s="175">
        <v>2796.3</v>
      </c>
      <c r="E8" s="223">
        <f>D8/C8*100</f>
        <v>8.4651711924439201</v>
      </c>
      <c r="F8" s="98">
        <v>214200</v>
      </c>
      <c r="G8" s="142">
        <v>64304.18</v>
      </c>
      <c r="H8" s="95">
        <f t="shared" si="0"/>
        <v>0.30020625583566762</v>
      </c>
      <c r="Q8" s="100"/>
      <c r="R8" s="100"/>
    </row>
    <row r="9" spans="1:20" x14ac:dyDescent="0.3">
      <c r="A9" s="97">
        <v>13142</v>
      </c>
      <c r="B9" s="101" t="s">
        <v>64</v>
      </c>
      <c r="C9" s="153">
        <v>26009</v>
      </c>
      <c r="D9" s="175">
        <v>1575.19</v>
      </c>
      <c r="E9" s="223">
        <f t="shared" ref="E9:E10" si="1">D9/C9*100</f>
        <v>6.0563266561574842</v>
      </c>
      <c r="F9" s="98">
        <v>179000</v>
      </c>
      <c r="G9" s="142">
        <v>42932.83</v>
      </c>
      <c r="H9" s="95">
        <f t="shared" si="0"/>
        <v>0.23984821229050279</v>
      </c>
      <c r="Q9" s="100"/>
      <c r="R9" s="100"/>
    </row>
    <row r="10" spans="1:20" ht="19.5" thickBot="1" x14ac:dyDescent="0.35">
      <c r="A10" s="97">
        <v>13143</v>
      </c>
      <c r="B10" s="101" t="s">
        <v>65</v>
      </c>
      <c r="C10" s="154">
        <v>1000</v>
      </c>
      <c r="D10" s="176">
        <v>71</v>
      </c>
      <c r="E10" s="223">
        <f t="shared" si="1"/>
        <v>7.1</v>
      </c>
      <c r="F10" s="98">
        <v>62500</v>
      </c>
      <c r="G10" s="142">
        <v>4181.24</v>
      </c>
      <c r="H10" s="95">
        <f t="shared" si="0"/>
        <v>6.6899840000000002E-2</v>
      </c>
      <c r="Q10" s="100"/>
      <c r="R10" s="100"/>
    </row>
    <row r="11" spans="1:20" x14ac:dyDescent="0.3">
      <c r="A11" s="257"/>
      <c r="B11" s="258"/>
      <c r="C11" s="258"/>
      <c r="D11" s="258"/>
      <c r="E11" s="258"/>
      <c r="F11" s="258"/>
      <c r="G11" s="258"/>
      <c r="H11" s="259"/>
      <c r="Q11" s="100"/>
      <c r="R11" s="100"/>
    </row>
    <row r="12" spans="1:20" x14ac:dyDescent="0.3">
      <c r="A12" s="260"/>
      <c r="B12" s="261"/>
      <c r="C12" s="261"/>
      <c r="D12" s="261"/>
      <c r="E12" s="261"/>
      <c r="F12" s="261"/>
      <c r="G12" s="261"/>
      <c r="H12" s="262"/>
      <c r="Q12" s="100"/>
      <c r="R12" s="100"/>
    </row>
    <row r="13" spans="1:20" ht="37.5" customHeight="1" x14ac:dyDescent="0.3">
      <c r="A13" s="91">
        <v>13200</v>
      </c>
      <c r="B13" s="91" t="s">
        <v>66</v>
      </c>
      <c r="C13" s="92">
        <f>C14+C15+C16+C17+C18</f>
        <v>170932.99000000002</v>
      </c>
      <c r="D13" s="92">
        <f>D14+D15+D16+D17+D18</f>
        <v>103272.35000000002</v>
      </c>
      <c r="E13" s="95">
        <f>D13/C13</f>
        <v>0.60416862771779756</v>
      </c>
      <c r="F13" s="92">
        <f>F14+F15+F16+F17+F18</f>
        <v>200000</v>
      </c>
      <c r="G13" s="94">
        <f>G18+G17+G16+G15+G14</f>
        <v>105255.54999999999</v>
      </c>
      <c r="H13" s="95">
        <f>G13/F13</f>
        <v>0.52627774999999999</v>
      </c>
      <c r="Q13" s="100"/>
      <c r="R13" s="100"/>
      <c r="T13" s="96"/>
    </row>
    <row r="14" spans="1:20" ht="24" customHeight="1" x14ac:dyDescent="0.3">
      <c r="A14" s="97"/>
      <c r="B14" s="97" t="s">
        <v>67</v>
      </c>
      <c r="C14" s="143">
        <v>68390.009999999995</v>
      </c>
      <c r="D14" s="98">
        <v>32651.99</v>
      </c>
      <c r="E14" s="95">
        <f t="shared" ref="E14:E21" si="2">D14/C14</f>
        <v>0.47743800593098323</v>
      </c>
      <c r="F14" s="98">
        <v>86600</v>
      </c>
      <c r="G14" s="142">
        <v>32235.46</v>
      </c>
      <c r="H14" s="95">
        <f t="shared" ref="H14:H16" si="3">G14/F14</f>
        <v>0.3722339491916859</v>
      </c>
      <c r="R14" s="100"/>
    </row>
    <row r="15" spans="1:20" ht="24" customHeight="1" x14ac:dyDescent="0.3">
      <c r="A15" s="97"/>
      <c r="B15" s="97" t="s">
        <v>68</v>
      </c>
      <c r="C15" s="143">
        <v>4293.01</v>
      </c>
      <c r="D15" s="98">
        <v>1799.75</v>
      </c>
      <c r="E15" s="95">
        <f t="shared" si="2"/>
        <v>0.41922800086652484</v>
      </c>
      <c r="F15" s="98">
        <v>8600</v>
      </c>
      <c r="G15" s="142">
        <v>2210.9699999999998</v>
      </c>
      <c r="H15" s="95">
        <f t="shared" si="3"/>
        <v>0.25708953488372088</v>
      </c>
      <c r="R15" s="100"/>
    </row>
    <row r="16" spans="1:20" ht="24" customHeight="1" x14ac:dyDescent="0.3">
      <c r="A16" s="97"/>
      <c r="B16" s="97" t="s">
        <v>69</v>
      </c>
      <c r="C16" s="143">
        <v>2980.16</v>
      </c>
      <c r="D16" s="98">
        <v>1265.55</v>
      </c>
      <c r="E16" s="95">
        <f t="shared" si="2"/>
        <v>0.42465840760227641</v>
      </c>
      <c r="F16" s="98">
        <v>6200</v>
      </c>
      <c r="G16" s="142">
        <v>1673.78</v>
      </c>
      <c r="H16" s="95">
        <f t="shared" si="3"/>
        <v>0.26996451612903227</v>
      </c>
    </row>
    <row r="17" spans="1:17" x14ac:dyDescent="0.3">
      <c r="A17" s="97"/>
      <c r="B17" s="97" t="s">
        <v>70</v>
      </c>
      <c r="C17" s="143">
        <v>72105.27</v>
      </c>
      <c r="D17" s="98">
        <v>56026.54</v>
      </c>
      <c r="E17" s="95">
        <f t="shared" si="2"/>
        <v>0.77701033502821637</v>
      </c>
      <c r="F17" s="98">
        <v>73000</v>
      </c>
      <c r="G17" s="142">
        <v>57390.92</v>
      </c>
      <c r="H17" s="95">
        <f>G17/F17</f>
        <v>0.78617698630136978</v>
      </c>
    </row>
    <row r="18" spans="1:17" x14ac:dyDescent="0.3">
      <c r="A18" s="97"/>
      <c r="B18" s="97" t="s">
        <v>71</v>
      </c>
      <c r="C18" s="143">
        <v>23164.54</v>
      </c>
      <c r="D18" s="98">
        <v>11528.52</v>
      </c>
      <c r="E18" s="95">
        <f t="shared" si="2"/>
        <v>0.49767964310968404</v>
      </c>
      <c r="F18" s="98">
        <v>25600</v>
      </c>
      <c r="G18" s="142">
        <v>11744.42</v>
      </c>
      <c r="H18" s="95">
        <f>G18/F18</f>
        <v>0.45876640624999998</v>
      </c>
      <c r="Q18" s="96"/>
    </row>
    <row r="19" spans="1:17" x14ac:dyDescent="0.3">
      <c r="D19" s="100"/>
      <c r="E19" s="95"/>
      <c r="G19" s="102"/>
      <c r="H19" s="95"/>
    </row>
    <row r="20" spans="1:17" x14ac:dyDescent="0.3">
      <c r="D20" s="100"/>
      <c r="E20" s="95"/>
      <c r="G20" s="103"/>
      <c r="H20" s="103"/>
    </row>
    <row r="21" spans="1:17" x14ac:dyDescent="0.3">
      <c r="A21" s="91">
        <v>13300</v>
      </c>
      <c r="B21" s="91" t="s">
        <v>72</v>
      </c>
      <c r="C21" s="92">
        <f>C23+C24</f>
        <v>55425.18</v>
      </c>
      <c r="D21" s="92">
        <f>D23</f>
        <v>22745.58</v>
      </c>
      <c r="E21" s="95">
        <f t="shared" si="2"/>
        <v>0.41038351160970521</v>
      </c>
      <c r="F21" s="92">
        <f>F22+F23+F24</f>
        <v>86210</v>
      </c>
      <c r="G21" s="94">
        <f>G22+G23</f>
        <v>32622.71</v>
      </c>
      <c r="H21" s="95">
        <f>G21/F21</f>
        <v>0.37840981324672313</v>
      </c>
      <c r="Q21" s="96"/>
    </row>
    <row r="22" spans="1:17" x14ac:dyDescent="0.3">
      <c r="A22" s="97">
        <v>13310</v>
      </c>
      <c r="B22" s="97" t="s">
        <v>73</v>
      </c>
      <c r="D22" s="165"/>
      <c r="E22" s="95">
        <f>D23/C23</f>
        <v>0.4111936550703793</v>
      </c>
      <c r="F22" s="98">
        <v>5000</v>
      </c>
      <c r="G22" s="99"/>
      <c r="H22" s="95"/>
    </row>
    <row r="23" spans="1:17" x14ac:dyDescent="0.3">
      <c r="A23" s="97">
        <v>13320</v>
      </c>
      <c r="B23" s="97" t="s">
        <v>74</v>
      </c>
      <c r="C23" s="143">
        <v>55315.98</v>
      </c>
      <c r="D23" s="143">
        <v>22745.58</v>
      </c>
      <c r="E23" s="95">
        <f>D23/C24</f>
        <v>208.29285714285714</v>
      </c>
      <c r="F23" s="98">
        <v>80210</v>
      </c>
      <c r="G23" s="142">
        <v>32622.71</v>
      </c>
      <c r="H23" s="95">
        <f>G23/F23</f>
        <v>0.40671624485724972</v>
      </c>
    </row>
    <row r="24" spans="1:17" x14ac:dyDescent="0.3">
      <c r="A24" s="97">
        <v>13330</v>
      </c>
      <c r="B24" s="97" t="s">
        <v>75</v>
      </c>
      <c r="C24" s="98">
        <v>109.2</v>
      </c>
      <c r="D24" s="3"/>
      <c r="E24" s="95"/>
      <c r="F24" s="98">
        <v>1000</v>
      </c>
      <c r="G24" s="99"/>
      <c r="H24" s="95"/>
    </row>
    <row r="25" spans="1:17" x14ac:dyDescent="0.3">
      <c r="A25" s="97">
        <v>13340</v>
      </c>
      <c r="B25" s="97" t="s">
        <v>76</v>
      </c>
      <c r="C25" s="143">
        <v>0</v>
      </c>
      <c r="D25" s="3"/>
      <c r="E25" s="95"/>
      <c r="F25" s="98"/>
      <c r="G25" s="97"/>
      <c r="H25" s="97"/>
    </row>
    <row r="26" spans="1:17" x14ac:dyDescent="0.3">
      <c r="A26" s="104"/>
      <c r="B26" s="258"/>
      <c r="C26" s="258"/>
      <c r="D26" s="258"/>
      <c r="E26" s="258"/>
      <c r="F26" s="258"/>
      <c r="G26" s="258"/>
      <c r="H26" s="104"/>
    </row>
    <row r="27" spans="1:17" x14ac:dyDescent="0.3">
      <c r="B27" s="261"/>
      <c r="C27" s="261"/>
      <c r="D27" s="261"/>
      <c r="E27" s="261"/>
      <c r="F27" s="261"/>
      <c r="G27" s="261"/>
    </row>
    <row r="28" spans="1:17" x14ac:dyDescent="0.3">
      <c r="A28" s="91">
        <v>13400</v>
      </c>
      <c r="B28" s="91" t="s">
        <v>77</v>
      </c>
      <c r="C28" s="92">
        <f>C29+C30+C31+C32+C33+C34+C35+C36</f>
        <v>176405.09</v>
      </c>
      <c r="D28" s="92">
        <f>D32+D33+D34</f>
        <v>26555.61</v>
      </c>
      <c r="E28" s="92">
        <f>C28/D28</f>
        <v>6.6428558786636795</v>
      </c>
      <c r="F28" s="92">
        <f>F29+F30+F33+F34</f>
        <v>184000</v>
      </c>
      <c r="G28" s="93">
        <f>G29+G30+G31+G32+G33+G34+G35+G36</f>
        <v>11268.37</v>
      </c>
      <c r="H28" s="95">
        <f>G28/F28</f>
        <v>6.1241141304347831E-2</v>
      </c>
      <c r="Q28" s="96"/>
    </row>
    <row r="29" spans="1:17" x14ac:dyDescent="0.3">
      <c r="A29" s="97">
        <v>13410</v>
      </c>
      <c r="B29" s="97" t="s">
        <v>78</v>
      </c>
      <c r="C29" s="143">
        <v>0</v>
      </c>
      <c r="D29" s="143"/>
      <c r="E29" s="92"/>
      <c r="F29" s="98">
        <v>20000</v>
      </c>
      <c r="G29" s="98"/>
      <c r="H29" s="95"/>
    </row>
    <row r="30" spans="1:17" x14ac:dyDescent="0.3">
      <c r="A30" s="97">
        <v>13420</v>
      </c>
      <c r="B30" s="97" t="s">
        <v>79</v>
      </c>
      <c r="C30" s="143">
        <v>0</v>
      </c>
      <c r="D30" s="143"/>
      <c r="E30" s="92"/>
      <c r="F30" s="98">
        <v>40000</v>
      </c>
      <c r="G30" s="98"/>
      <c r="H30" s="95"/>
    </row>
    <row r="31" spans="1:17" x14ac:dyDescent="0.3">
      <c r="A31" s="97">
        <v>13430</v>
      </c>
      <c r="B31" s="97" t="s">
        <v>80</v>
      </c>
      <c r="C31" s="143">
        <v>0</v>
      </c>
      <c r="D31" s="143"/>
      <c r="E31" s="92"/>
      <c r="F31" s="98"/>
      <c r="G31" s="98"/>
      <c r="H31" s="95"/>
    </row>
    <row r="32" spans="1:17" ht="37.5" x14ac:dyDescent="0.3">
      <c r="A32" s="97">
        <v>13440</v>
      </c>
      <c r="B32" s="97" t="s">
        <v>81</v>
      </c>
      <c r="C32" s="143">
        <v>16653</v>
      </c>
      <c r="D32" s="98">
        <v>10575</v>
      </c>
      <c r="E32" s="92">
        <f t="shared" ref="E32:E34" si="4">C32/D32</f>
        <v>1.5747517730496454</v>
      </c>
      <c r="F32" s="98"/>
      <c r="G32" s="98"/>
      <c r="H32" s="95"/>
    </row>
    <row r="33" spans="1:17" x14ac:dyDescent="0.3">
      <c r="A33" s="97">
        <v>13450</v>
      </c>
      <c r="B33" s="97" t="s">
        <v>82</v>
      </c>
      <c r="C33" s="143">
        <v>7286</v>
      </c>
      <c r="D33" s="98">
        <v>1950</v>
      </c>
      <c r="E33" s="92">
        <f>D33/C33*100</f>
        <v>26.763656327202856</v>
      </c>
      <c r="F33" s="98">
        <v>15000</v>
      </c>
      <c r="G33" s="98"/>
      <c r="H33" s="95"/>
    </row>
    <row r="34" spans="1:17" x14ac:dyDescent="0.3">
      <c r="A34" s="97">
        <v>13460</v>
      </c>
      <c r="B34" s="97" t="s">
        <v>83</v>
      </c>
      <c r="C34" s="143">
        <v>152466.09</v>
      </c>
      <c r="D34" s="98">
        <v>14030.61</v>
      </c>
      <c r="E34" s="92">
        <f t="shared" si="4"/>
        <v>10.866675789577217</v>
      </c>
      <c r="F34" s="98">
        <v>109000</v>
      </c>
      <c r="G34" s="143">
        <v>11268.37</v>
      </c>
      <c r="H34" s="95">
        <f>G34/F34</f>
        <v>0.10337954128440367</v>
      </c>
    </row>
    <row r="35" spans="1:17" x14ac:dyDescent="0.3">
      <c r="A35" s="97">
        <v>13470</v>
      </c>
      <c r="B35" s="97" t="s">
        <v>84</v>
      </c>
      <c r="C35" s="98"/>
      <c r="D35" s="98"/>
      <c r="E35" s="92"/>
      <c r="F35" s="98"/>
      <c r="G35" s="98"/>
      <c r="H35" s="95"/>
    </row>
    <row r="36" spans="1:17" x14ac:dyDescent="0.3">
      <c r="A36" s="97">
        <v>13780</v>
      </c>
      <c r="B36" s="97" t="s">
        <v>85</v>
      </c>
      <c r="C36" s="98"/>
      <c r="D36" s="97"/>
      <c r="E36" s="92"/>
      <c r="F36" s="98">
        <v>0</v>
      </c>
      <c r="G36" s="105"/>
      <c r="H36" s="98">
        <v>0</v>
      </c>
    </row>
    <row r="37" spans="1:17" x14ac:dyDescent="0.3">
      <c r="A37" s="104"/>
      <c r="B37" s="258"/>
      <c r="C37" s="258"/>
      <c r="D37" s="258"/>
      <c r="E37" s="258"/>
      <c r="F37" s="258"/>
      <c r="G37" s="258"/>
      <c r="H37" s="104"/>
    </row>
    <row r="38" spans="1:17" x14ac:dyDescent="0.3">
      <c r="B38" s="261"/>
      <c r="C38" s="261"/>
      <c r="D38" s="261"/>
      <c r="E38" s="261"/>
      <c r="F38" s="261"/>
      <c r="G38" s="261"/>
    </row>
    <row r="39" spans="1:17" ht="56.25" x14ac:dyDescent="0.3">
      <c r="A39" s="106">
        <v>1350</v>
      </c>
      <c r="B39" s="107" t="s">
        <v>86</v>
      </c>
      <c r="C39" s="108">
        <f>C40+C41+C42+C43+C44+C45+C46+C47</f>
        <v>35163.449999999997</v>
      </c>
      <c r="D39" s="108">
        <f>D46+D47</f>
        <v>31803.5</v>
      </c>
      <c r="E39" s="109">
        <f>D39/C39</f>
        <v>0.90444765800852878</v>
      </c>
      <c r="F39" s="110">
        <f>F40+F42+F46+F47</f>
        <v>65000</v>
      </c>
      <c r="G39" s="99">
        <f>G40+G41+G42+G46</f>
        <v>32.6</v>
      </c>
      <c r="H39" s="110">
        <f>G39/F39*100</f>
        <v>5.015384615384616E-2</v>
      </c>
      <c r="Q39" s="96"/>
    </row>
    <row r="40" spans="1:17" x14ac:dyDescent="0.3">
      <c r="A40" s="111">
        <v>13501</v>
      </c>
      <c r="B40" s="112" t="s">
        <v>87</v>
      </c>
      <c r="C40" s="113"/>
      <c r="D40" s="113"/>
      <c r="E40" s="109"/>
      <c r="F40" s="114">
        <v>10000</v>
      </c>
      <c r="G40" s="105"/>
      <c r="H40" s="110">
        <f t="shared" ref="H40:H47" si="5">G40/F40*100</f>
        <v>0</v>
      </c>
    </row>
    <row r="41" spans="1:17" x14ac:dyDescent="0.3">
      <c r="A41" s="111">
        <v>13502</v>
      </c>
      <c r="B41" s="112" t="s">
        <v>88</v>
      </c>
      <c r="C41" s="113"/>
      <c r="D41" s="113"/>
      <c r="E41" s="109"/>
      <c r="F41" s="114"/>
      <c r="G41" s="105"/>
      <c r="H41" s="110"/>
    </row>
    <row r="42" spans="1:17" x14ac:dyDescent="0.3">
      <c r="A42" s="111">
        <v>13503</v>
      </c>
      <c r="B42" s="112" t="s">
        <v>89</v>
      </c>
      <c r="C42" s="113"/>
      <c r="D42" s="113"/>
      <c r="E42" s="109"/>
      <c r="F42" s="114">
        <v>15000</v>
      </c>
      <c r="G42" s="105"/>
      <c r="H42" s="110"/>
    </row>
    <row r="43" spans="1:17" ht="37.5" x14ac:dyDescent="0.3">
      <c r="A43" s="111">
        <v>13504</v>
      </c>
      <c r="B43" s="112" t="s">
        <v>90</v>
      </c>
      <c r="C43" s="113"/>
      <c r="D43" s="113"/>
      <c r="E43" s="109"/>
      <c r="F43" s="114"/>
      <c r="G43" s="105"/>
      <c r="H43" s="110"/>
    </row>
    <row r="44" spans="1:17" x14ac:dyDescent="0.3">
      <c r="A44" s="111">
        <v>13505</v>
      </c>
      <c r="B44" s="112" t="s">
        <v>91</v>
      </c>
      <c r="C44" s="113"/>
      <c r="D44" s="113"/>
      <c r="E44" s="109"/>
      <c r="F44" s="114"/>
      <c r="G44" s="105"/>
      <c r="H44" s="110"/>
    </row>
    <row r="45" spans="1:17" x14ac:dyDescent="0.3">
      <c r="A45" s="111">
        <v>13508</v>
      </c>
      <c r="B45" s="112" t="s">
        <v>92</v>
      </c>
      <c r="C45" s="113"/>
      <c r="D45" s="113"/>
      <c r="E45" s="109"/>
      <c r="F45" s="114"/>
      <c r="G45" s="105"/>
      <c r="H45" s="110"/>
    </row>
    <row r="46" spans="1:17" x14ac:dyDescent="0.3">
      <c r="A46" s="111">
        <v>13509</v>
      </c>
      <c r="B46" s="112" t="s">
        <v>93</v>
      </c>
      <c r="C46" s="155">
        <v>24483.95</v>
      </c>
      <c r="D46" s="113">
        <v>22114</v>
      </c>
      <c r="E46" s="109">
        <f t="shared" ref="E46:E47" si="6">D46/C46</f>
        <v>0.90320393563946988</v>
      </c>
      <c r="F46" s="114">
        <v>30000</v>
      </c>
      <c r="G46" s="142">
        <v>32.6</v>
      </c>
      <c r="H46" s="110">
        <f t="shared" si="5"/>
        <v>0.10866666666666668</v>
      </c>
    </row>
    <row r="47" spans="1:17" x14ac:dyDescent="0.3">
      <c r="A47" s="111">
        <v>13510</v>
      </c>
      <c r="B47" s="112" t="s">
        <v>94</v>
      </c>
      <c r="C47" s="155">
        <v>10679.5</v>
      </c>
      <c r="D47" s="113">
        <v>9689.5</v>
      </c>
      <c r="E47" s="109">
        <f t="shared" si="6"/>
        <v>0.90729903085350438</v>
      </c>
      <c r="F47" s="113">
        <v>10000</v>
      </c>
      <c r="G47" s="105"/>
      <c r="H47" s="110">
        <f t="shared" si="5"/>
        <v>0</v>
      </c>
    </row>
    <row r="48" spans="1:17" x14ac:dyDescent="0.3">
      <c r="A48" s="116"/>
      <c r="B48" s="263"/>
      <c r="C48" s="263"/>
      <c r="D48" s="263"/>
      <c r="E48" s="263"/>
      <c r="F48" s="263"/>
      <c r="G48" s="263"/>
      <c r="H48" s="117"/>
    </row>
    <row r="49" spans="1:17" x14ac:dyDescent="0.3">
      <c r="B49" s="256"/>
      <c r="C49" s="256"/>
      <c r="D49" s="256"/>
      <c r="E49" s="256"/>
      <c r="F49" s="256"/>
      <c r="G49" s="256"/>
    </row>
    <row r="50" spans="1:17" ht="37.5" x14ac:dyDescent="0.3">
      <c r="A50" s="106">
        <v>1360</v>
      </c>
      <c r="B50" s="107" t="s">
        <v>95</v>
      </c>
      <c r="C50" s="108">
        <f>C51+C52+C53</f>
        <v>58553.75</v>
      </c>
      <c r="D50" s="108">
        <f>D51</f>
        <v>11134.36</v>
      </c>
      <c r="E50" s="109">
        <f>D50/C50</f>
        <v>0.19015622398223855</v>
      </c>
      <c r="F50" s="110">
        <f>F51+F52+F53</f>
        <v>144000</v>
      </c>
      <c r="G50" s="94">
        <f>G51+G52+G53</f>
        <v>8273.42</v>
      </c>
      <c r="H50" s="110">
        <f>G50/F50*100</f>
        <v>5.745430555555556</v>
      </c>
      <c r="Q50" s="96"/>
    </row>
    <row r="51" spans="1:17" x14ac:dyDescent="0.3">
      <c r="A51" s="111">
        <v>13610</v>
      </c>
      <c r="B51" s="112" t="s">
        <v>96</v>
      </c>
      <c r="C51" s="155">
        <v>57789.75</v>
      </c>
      <c r="D51" s="113">
        <v>11134.36</v>
      </c>
      <c r="E51" s="109">
        <f t="shared" ref="E51" si="7">D51/C51</f>
        <v>0.19267015344416616</v>
      </c>
      <c r="F51" s="114">
        <v>111000</v>
      </c>
      <c r="G51" s="144">
        <v>6970.42</v>
      </c>
      <c r="H51" s="110">
        <f>G51/F51*100</f>
        <v>6.2796576576576575</v>
      </c>
    </row>
    <row r="52" spans="1:17" x14ac:dyDescent="0.3">
      <c r="A52" s="111">
        <v>13640</v>
      </c>
      <c r="B52" s="112" t="s">
        <v>97</v>
      </c>
      <c r="C52" s="155">
        <v>0</v>
      </c>
      <c r="D52" s="155"/>
      <c r="E52" s="109"/>
      <c r="F52" s="114">
        <v>3000</v>
      </c>
      <c r="G52" s="118"/>
      <c r="H52" s="110">
        <f t="shared" ref="H52:H53" si="8">G52/F52*100</f>
        <v>0</v>
      </c>
    </row>
    <row r="53" spans="1:17" x14ac:dyDescent="0.3">
      <c r="A53" s="111">
        <v>13660</v>
      </c>
      <c r="B53" s="112" t="s">
        <v>98</v>
      </c>
      <c r="C53" s="155">
        <v>764</v>
      </c>
      <c r="D53" s="155"/>
      <c r="E53" s="109"/>
      <c r="F53" s="114">
        <v>30000</v>
      </c>
      <c r="G53" s="118">
        <v>1303</v>
      </c>
      <c r="H53" s="110">
        <f t="shared" si="8"/>
        <v>4.3433333333333328</v>
      </c>
    </row>
    <row r="54" spans="1:17" x14ac:dyDescent="0.3">
      <c r="A54" s="264"/>
      <c r="B54" s="255"/>
      <c r="C54" s="255"/>
      <c r="D54" s="255"/>
      <c r="E54" s="255"/>
      <c r="F54" s="255"/>
      <c r="G54" s="255"/>
      <c r="H54" s="266"/>
    </row>
    <row r="55" spans="1:17" x14ac:dyDescent="0.3">
      <c r="A55" s="265"/>
      <c r="B55" s="263"/>
      <c r="C55" s="263"/>
      <c r="D55" s="263"/>
      <c r="E55" s="263"/>
      <c r="F55" s="263"/>
      <c r="G55" s="263"/>
      <c r="H55" s="267"/>
    </row>
    <row r="56" spans="1:17" x14ac:dyDescent="0.3">
      <c r="A56" s="264"/>
      <c r="B56" s="256"/>
      <c r="C56" s="256"/>
      <c r="D56" s="256"/>
      <c r="E56" s="256"/>
      <c r="F56" s="256"/>
      <c r="G56" s="256"/>
      <c r="H56" s="266"/>
    </row>
    <row r="57" spans="1:17" ht="37.5" x14ac:dyDescent="0.3">
      <c r="A57" s="106">
        <v>1370</v>
      </c>
      <c r="B57" s="107" t="s">
        <v>99</v>
      </c>
      <c r="C57" s="108">
        <f>C60</f>
        <v>31244.85</v>
      </c>
      <c r="D57" s="108">
        <f>D60</f>
        <v>11221.94</v>
      </c>
      <c r="E57" s="109">
        <f>D57/C57</f>
        <v>0.35916126977725932</v>
      </c>
      <c r="F57" s="110">
        <f>F58+F59+F60</f>
        <v>70000</v>
      </c>
      <c r="G57" s="119">
        <f>G60</f>
        <v>16461.150000000001</v>
      </c>
      <c r="H57" s="120">
        <f>G57/F57*100</f>
        <v>23.515928571428574</v>
      </c>
      <c r="Q57" s="96"/>
    </row>
    <row r="58" spans="1:17" x14ac:dyDescent="0.3">
      <c r="A58" s="111">
        <v>13720</v>
      </c>
      <c r="B58" s="112" t="s">
        <v>100</v>
      </c>
      <c r="C58" s="113">
        <v>0</v>
      </c>
      <c r="D58" s="113"/>
      <c r="E58" s="109"/>
      <c r="F58" s="114"/>
      <c r="G58" s="115"/>
      <c r="H58" s="120"/>
    </row>
    <row r="59" spans="1:17" x14ac:dyDescent="0.3">
      <c r="A59" s="111">
        <v>13770</v>
      </c>
      <c r="B59" s="112" t="s">
        <v>101</v>
      </c>
      <c r="C59" s="113">
        <v>0</v>
      </c>
      <c r="D59" s="113"/>
      <c r="E59" s="109"/>
      <c r="F59" s="114">
        <v>10000</v>
      </c>
      <c r="G59" s="115"/>
      <c r="H59" s="120"/>
    </row>
    <row r="60" spans="1:17" x14ac:dyDescent="0.3">
      <c r="A60" s="111">
        <v>13780</v>
      </c>
      <c r="B60" s="112" t="s">
        <v>102</v>
      </c>
      <c r="C60" s="155">
        <v>31244.85</v>
      </c>
      <c r="D60" s="113">
        <v>11221.94</v>
      </c>
      <c r="E60" s="109">
        <f t="shared" ref="E60" si="9">D60/C60</f>
        <v>0.35916126977725932</v>
      </c>
      <c r="F60" s="114">
        <v>60000</v>
      </c>
      <c r="G60" s="145">
        <v>16461.150000000001</v>
      </c>
      <c r="H60" s="120">
        <f>G60/F60*100</f>
        <v>27.43525</v>
      </c>
    </row>
    <row r="61" spans="1:17" x14ac:dyDescent="0.3">
      <c r="A61" s="116"/>
      <c r="B61" s="255"/>
      <c r="C61" s="255"/>
      <c r="D61" s="255"/>
      <c r="E61" s="255"/>
      <c r="F61" s="255"/>
      <c r="G61" s="255"/>
      <c r="H61" s="117"/>
    </row>
    <row r="62" spans="1:17" x14ac:dyDescent="0.3">
      <c r="B62" s="256"/>
      <c r="C62" s="256"/>
      <c r="D62" s="256"/>
      <c r="E62" s="256"/>
      <c r="F62" s="256"/>
      <c r="G62" s="256"/>
    </row>
    <row r="63" spans="1:17" ht="37.5" x14ac:dyDescent="0.3">
      <c r="A63" s="106">
        <v>1380</v>
      </c>
      <c r="B63" s="107" t="s">
        <v>103</v>
      </c>
      <c r="C63" s="107"/>
      <c r="D63" s="108">
        <f>D64+D65</f>
        <v>9019.2000000000007</v>
      </c>
      <c r="E63" s="107"/>
      <c r="F63" s="107"/>
      <c r="G63" s="121">
        <f>G64+G65</f>
        <v>10836.66</v>
      </c>
      <c r="H63" s="122" t="s">
        <v>13</v>
      </c>
    </row>
    <row r="64" spans="1:17" x14ac:dyDescent="0.3">
      <c r="A64" s="111">
        <v>13810</v>
      </c>
      <c r="B64" s="112" t="s">
        <v>104</v>
      </c>
      <c r="C64" s="112"/>
      <c r="D64" s="113">
        <v>1000</v>
      </c>
      <c r="E64" s="112"/>
      <c r="F64" s="112"/>
      <c r="G64" s="146">
        <v>1000</v>
      </c>
      <c r="H64" s="123"/>
    </row>
    <row r="65" spans="1:17" x14ac:dyDescent="0.3">
      <c r="A65" s="111">
        <v>13820</v>
      </c>
      <c r="B65" s="112" t="s">
        <v>105</v>
      </c>
      <c r="C65" s="112"/>
      <c r="D65" s="113">
        <v>8019.2</v>
      </c>
      <c r="E65" s="112"/>
      <c r="F65" s="112"/>
      <c r="G65" s="146">
        <v>9836.66</v>
      </c>
      <c r="H65" s="123"/>
    </row>
    <row r="66" spans="1:17" x14ac:dyDescent="0.3">
      <c r="A66" s="111">
        <v>13821</v>
      </c>
      <c r="B66" s="112" t="s">
        <v>106</v>
      </c>
      <c r="C66" s="124"/>
      <c r="D66" s="125"/>
      <c r="E66" s="124"/>
      <c r="F66" s="124"/>
      <c r="H66" s="123"/>
    </row>
    <row r="67" spans="1:17" x14ac:dyDescent="0.3">
      <c r="A67" s="111">
        <v>13830</v>
      </c>
      <c r="B67" s="112" t="s">
        <v>107</v>
      </c>
      <c r="C67" s="112"/>
      <c r="D67" s="113"/>
      <c r="E67" s="112"/>
      <c r="F67" s="112"/>
      <c r="G67" s="105"/>
      <c r="H67" s="123"/>
    </row>
    <row r="68" spans="1:17" x14ac:dyDescent="0.3">
      <c r="A68" s="111">
        <v>13850</v>
      </c>
      <c r="B68" s="112" t="s">
        <v>108</v>
      </c>
      <c r="C68" s="112"/>
      <c r="D68" s="113"/>
      <c r="E68" s="112"/>
      <c r="F68" s="112"/>
      <c r="G68" s="105"/>
      <c r="H68" s="123"/>
    </row>
    <row r="69" spans="1:17" x14ac:dyDescent="0.3">
      <c r="B69" s="255"/>
      <c r="C69" s="255"/>
      <c r="D69" s="255"/>
      <c r="E69" s="255"/>
      <c r="F69" s="255"/>
      <c r="G69" s="255"/>
    </row>
    <row r="70" spans="1:17" x14ac:dyDescent="0.3">
      <c r="A70" s="162"/>
      <c r="B70" s="256"/>
      <c r="C70" s="256"/>
      <c r="D70" s="256"/>
      <c r="E70" s="256"/>
      <c r="F70" s="256"/>
      <c r="G70" s="256"/>
    </row>
    <row r="71" spans="1:17" ht="37.5" x14ac:dyDescent="0.3">
      <c r="A71" s="106">
        <v>1395</v>
      </c>
      <c r="B71" s="107" t="s">
        <v>109</v>
      </c>
      <c r="C71" s="108">
        <f>C72+C73+C74+C75</f>
        <v>24461.019999999997</v>
      </c>
      <c r="D71" s="107">
        <f>D72+D73</f>
        <v>583.19000000000005</v>
      </c>
      <c r="E71" s="107"/>
      <c r="F71" s="110">
        <f>F72+F73+F74</f>
        <v>26970</v>
      </c>
      <c r="G71" s="94">
        <f>G72+G73</f>
        <v>543.19000000000005</v>
      </c>
      <c r="H71" s="110">
        <f>G71/F71*100</f>
        <v>2.0140526510938082</v>
      </c>
      <c r="Q71" s="96"/>
    </row>
    <row r="72" spans="1:17" x14ac:dyDescent="0.3">
      <c r="A72" s="111">
        <v>13951</v>
      </c>
      <c r="B72" s="112" t="s">
        <v>110</v>
      </c>
      <c r="C72" s="155">
        <f>2195+14038.56</f>
        <v>16233.56</v>
      </c>
      <c r="D72" s="112">
        <f>115+458.19</f>
        <v>573.19000000000005</v>
      </c>
      <c r="E72" s="158">
        <f>D72/C72*100</f>
        <v>3.5308952564933391</v>
      </c>
      <c r="F72" s="114">
        <v>3000</v>
      </c>
      <c r="G72" s="164">
        <f>75+458.19</f>
        <v>533.19000000000005</v>
      </c>
      <c r="H72" s="110">
        <f t="shared" ref="H72:H73" si="10">G72/F72*100</f>
        <v>17.773000000000003</v>
      </c>
    </row>
    <row r="73" spans="1:17" x14ac:dyDescent="0.3">
      <c r="A73" s="111">
        <v>13952</v>
      </c>
      <c r="B73" s="112" t="s">
        <v>111</v>
      </c>
      <c r="C73" s="155">
        <v>250</v>
      </c>
      <c r="D73" s="112">
        <v>10</v>
      </c>
      <c r="E73" s="158">
        <f>D73/C73*100</f>
        <v>4</v>
      </c>
      <c r="F73" s="114">
        <v>16000</v>
      </c>
      <c r="G73" s="164">
        <v>10</v>
      </c>
      <c r="H73" s="110">
        <f t="shared" si="10"/>
        <v>6.25E-2</v>
      </c>
    </row>
    <row r="74" spans="1:17" x14ac:dyDescent="0.3">
      <c r="A74" s="111">
        <v>13953</v>
      </c>
      <c r="B74" s="112" t="s">
        <v>112</v>
      </c>
      <c r="C74" s="155">
        <v>7965</v>
      </c>
      <c r="D74" s="155"/>
      <c r="E74" s="112"/>
      <c r="F74" s="114">
        <v>7970</v>
      </c>
      <c r="G74" s="105"/>
      <c r="H74" s="118"/>
    </row>
    <row r="75" spans="1:17" x14ac:dyDescent="0.3">
      <c r="A75" s="111">
        <v>13918</v>
      </c>
      <c r="B75" s="126" t="s">
        <v>113</v>
      </c>
      <c r="C75" s="156">
        <v>12.46</v>
      </c>
      <c r="D75" s="157"/>
      <c r="E75" s="127"/>
      <c r="F75" s="114"/>
      <c r="G75" s="99"/>
      <c r="H75" s="118"/>
    </row>
    <row r="76" spans="1:17" x14ac:dyDescent="0.3">
      <c r="B76" s="128"/>
      <c r="C76" s="128"/>
      <c r="D76" s="128"/>
      <c r="E76" s="128"/>
      <c r="F76" s="128"/>
      <c r="G76" s="129"/>
    </row>
    <row r="77" spans="1:17" x14ac:dyDescent="0.3">
      <c r="A77" s="106">
        <v>1400</v>
      </c>
      <c r="B77" s="107" t="s">
        <v>114</v>
      </c>
      <c r="C77" s="108">
        <f>C78+C79+C80+C81</f>
        <v>270958.38</v>
      </c>
      <c r="D77" s="108">
        <f>D78+D79+D80+D81</f>
        <v>120843.63</v>
      </c>
      <c r="E77" s="109">
        <f>D77/C77</f>
        <v>0.44598594810022119</v>
      </c>
      <c r="F77" s="110">
        <f>F78+F79+F80+F81</f>
        <v>286500</v>
      </c>
      <c r="G77" s="94">
        <f>G78+G79+G80+G81</f>
        <v>97180.290000000008</v>
      </c>
      <c r="H77" s="120">
        <f>G77/F77*100</f>
        <v>33.919821989528799</v>
      </c>
      <c r="Q77" s="96"/>
    </row>
    <row r="78" spans="1:17" x14ac:dyDescent="0.3">
      <c r="A78" s="111">
        <v>14010</v>
      </c>
      <c r="B78" s="112" t="s">
        <v>115</v>
      </c>
      <c r="C78" s="155">
        <v>26482.18</v>
      </c>
      <c r="D78" s="113">
        <v>8263.23</v>
      </c>
      <c r="E78" s="109">
        <f t="shared" ref="E78:E88" si="11">D78/C78</f>
        <v>0.31202982533915258</v>
      </c>
      <c r="F78" s="114">
        <v>30000</v>
      </c>
      <c r="G78" s="147">
        <v>8388.69</v>
      </c>
      <c r="H78" s="120">
        <f t="shared" ref="H78:H85" si="12">G78/F78*100</f>
        <v>27.962300000000003</v>
      </c>
    </row>
    <row r="79" spans="1:17" x14ac:dyDescent="0.3">
      <c r="A79" s="111">
        <v>14020</v>
      </c>
      <c r="B79" s="112" t="s">
        <v>116</v>
      </c>
      <c r="C79" s="155">
        <v>206750</v>
      </c>
      <c r="D79" s="113">
        <v>95375</v>
      </c>
      <c r="E79" s="109">
        <f t="shared" si="11"/>
        <v>0.46130592503022977</v>
      </c>
      <c r="F79" s="114">
        <v>195000</v>
      </c>
      <c r="G79" s="147">
        <v>74510</v>
      </c>
      <c r="H79" s="120">
        <f t="shared" si="12"/>
        <v>38.210256410256413</v>
      </c>
    </row>
    <row r="80" spans="1:17" x14ac:dyDescent="0.3">
      <c r="A80" s="111">
        <v>14040</v>
      </c>
      <c r="B80" s="112" t="s">
        <v>117</v>
      </c>
      <c r="C80" s="155">
        <v>33406.199999999997</v>
      </c>
      <c r="D80" s="113">
        <v>15971.6</v>
      </c>
      <c r="E80" s="109">
        <f t="shared" si="11"/>
        <v>0.47810286713244854</v>
      </c>
      <c r="F80" s="114">
        <v>51500</v>
      </c>
      <c r="G80" s="147">
        <v>13326.6</v>
      </c>
      <c r="H80" s="120">
        <f t="shared" si="12"/>
        <v>25.876893203883494</v>
      </c>
    </row>
    <row r="81" spans="1:17" x14ac:dyDescent="0.3">
      <c r="A81" s="111">
        <v>14050</v>
      </c>
      <c r="B81" s="112" t="s">
        <v>118</v>
      </c>
      <c r="C81" s="155">
        <v>4320</v>
      </c>
      <c r="D81" s="113">
        <v>1233.8</v>
      </c>
      <c r="E81" s="109">
        <f t="shared" si="11"/>
        <v>0.28560185185185183</v>
      </c>
      <c r="F81" s="114">
        <v>10000</v>
      </c>
      <c r="G81" s="147">
        <v>955</v>
      </c>
      <c r="H81" s="120">
        <f t="shared" si="12"/>
        <v>9.5500000000000007</v>
      </c>
    </row>
    <row r="82" spans="1:17" x14ac:dyDescent="0.3">
      <c r="C82" s="100"/>
      <c r="D82" s="100"/>
      <c r="E82" s="109"/>
      <c r="H82" s="120"/>
      <c r="Q82" s="96"/>
    </row>
    <row r="83" spans="1:17" x14ac:dyDescent="0.3">
      <c r="A83" s="106">
        <v>14100</v>
      </c>
      <c r="B83" s="107" t="s">
        <v>119</v>
      </c>
      <c r="C83" s="108">
        <f>C84+C85</f>
        <v>22871.040000000001</v>
      </c>
      <c r="D83" s="108">
        <f>D84+D85</f>
        <v>11435.52</v>
      </c>
      <c r="E83" s="109">
        <f t="shared" si="11"/>
        <v>0.5</v>
      </c>
      <c r="F83" s="110">
        <f>F85+F84</f>
        <v>54920</v>
      </c>
      <c r="G83" s="94">
        <f>G84+G85</f>
        <v>8705.52</v>
      </c>
      <c r="H83" s="120">
        <f t="shared" si="12"/>
        <v>15.851274581209033</v>
      </c>
      <c r="Q83" s="96"/>
    </row>
    <row r="84" spans="1:17" x14ac:dyDescent="0.3">
      <c r="A84" s="130">
        <v>14110</v>
      </c>
      <c r="B84" s="112" t="s">
        <v>120</v>
      </c>
      <c r="C84" s="155">
        <v>10920</v>
      </c>
      <c r="D84" s="113">
        <v>5460</v>
      </c>
      <c r="E84" s="109">
        <f t="shared" si="11"/>
        <v>0.5</v>
      </c>
      <c r="F84" s="115">
        <v>10920</v>
      </c>
      <c r="G84" s="94">
        <v>2730</v>
      </c>
      <c r="H84" s="120">
        <f t="shared" si="12"/>
        <v>25</v>
      </c>
      <c r="Q84" s="96"/>
    </row>
    <row r="85" spans="1:17" x14ac:dyDescent="0.3">
      <c r="A85" s="130">
        <v>14140</v>
      </c>
      <c r="B85" s="112" t="s">
        <v>121</v>
      </c>
      <c r="C85" s="155">
        <v>11951.04</v>
      </c>
      <c r="D85" s="113">
        <v>5975.52</v>
      </c>
      <c r="E85" s="109">
        <f t="shared" si="11"/>
        <v>0.5</v>
      </c>
      <c r="F85" s="115">
        <v>44000</v>
      </c>
      <c r="G85" s="148">
        <v>5975.52</v>
      </c>
      <c r="H85" s="120">
        <f t="shared" si="12"/>
        <v>13.580727272727275</v>
      </c>
      <c r="Q85" s="96"/>
    </row>
    <row r="86" spans="1:17" x14ac:dyDescent="0.3">
      <c r="A86" s="130">
        <v>14410</v>
      </c>
      <c r="B86" s="112" t="s">
        <v>122</v>
      </c>
      <c r="C86" s="113"/>
      <c r="D86" s="113"/>
      <c r="E86" s="109"/>
      <c r="F86" s="131"/>
      <c r="G86" s="132"/>
      <c r="H86" s="133"/>
      <c r="Q86" s="96"/>
    </row>
    <row r="87" spans="1:17" ht="37.5" x14ac:dyDescent="0.3">
      <c r="A87" s="106">
        <v>1420</v>
      </c>
      <c r="B87" s="107" t="s">
        <v>123</v>
      </c>
      <c r="C87" s="108">
        <f>C88+C89+C90</f>
        <v>11466.84</v>
      </c>
      <c r="D87" s="108">
        <f>D88+D89+D90</f>
        <v>5456.8</v>
      </c>
      <c r="E87" s="109">
        <f t="shared" si="11"/>
        <v>0.47587652744784092</v>
      </c>
      <c r="F87" s="110">
        <f>F88+F89+F90</f>
        <v>22000</v>
      </c>
      <c r="G87" s="94">
        <f>G88+G90</f>
        <v>4271.0200000000004</v>
      </c>
      <c r="H87" s="133">
        <f>G87/F87*100</f>
        <v>19.413727272727275</v>
      </c>
      <c r="Q87" s="96"/>
    </row>
    <row r="88" spans="1:17" x14ac:dyDescent="0.3">
      <c r="A88" s="111">
        <v>14210</v>
      </c>
      <c r="B88" s="112" t="s">
        <v>124</v>
      </c>
      <c r="C88" s="155">
        <v>11126.84</v>
      </c>
      <c r="D88" s="113">
        <v>5116.8</v>
      </c>
      <c r="E88" s="109">
        <f t="shared" si="11"/>
        <v>0.45986102073904184</v>
      </c>
      <c r="F88" s="114">
        <v>15000</v>
      </c>
      <c r="G88" s="99">
        <v>4271.0200000000004</v>
      </c>
      <c r="H88" s="133">
        <f>G88/F88*100</f>
        <v>28.47346666666667</v>
      </c>
    </row>
    <row r="89" spans="1:17" x14ac:dyDescent="0.3">
      <c r="A89" s="111">
        <v>14220</v>
      </c>
      <c r="B89" s="112" t="s">
        <v>125</v>
      </c>
      <c r="C89" s="155">
        <v>180</v>
      </c>
      <c r="D89" s="166">
        <v>180</v>
      </c>
      <c r="E89" s="109"/>
      <c r="F89" s="114">
        <v>2000</v>
      </c>
      <c r="G89" s="99"/>
      <c r="H89" s="134">
        <v>0</v>
      </c>
    </row>
    <row r="90" spans="1:17" x14ac:dyDescent="0.3">
      <c r="A90" s="111">
        <v>14230</v>
      </c>
      <c r="B90" s="112" t="s">
        <v>126</v>
      </c>
      <c r="C90" s="155">
        <v>160</v>
      </c>
      <c r="D90" s="166">
        <v>160</v>
      </c>
      <c r="E90" s="109"/>
      <c r="F90" s="114">
        <v>5000</v>
      </c>
      <c r="G90" s="147"/>
      <c r="H90" s="134">
        <f>G90/F90*100</f>
        <v>0</v>
      </c>
    </row>
    <row r="91" spans="1:17" x14ac:dyDescent="0.3">
      <c r="A91" s="116"/>
      <c r="B91" s="255"/>
      <c r="C91" s="255"/>
      <c r="D91" s="255"/>
      <c r="E91" s="255"/>
      <c r="F91" s="255"/>
      <c r="G91" s="255"/>
      <c r="H91" s="161"/>
    </row>
    <row r="92" spans="1:17" x14ac:dyDescent="0.3">
      <c r="B92" s="256"/>
      <c r="C92" s="256"/>
      <c r="D92" s="256"/>
      <c r="E92" s="256"/>
      <c r="F92" s="256"/>
      <c r="G92" s="256"/>
    </row>
    <row r="93" spans="1:17" ht="37.5" x14ac:dyDescent="0.3">
      <c r="A93" s="106">
        <v>1430</v>
      </c>
      <c r="B93" s="107" t="s">
        <v>127</v>
      </c>
      <c r="C93" s="108">
        <f>C94+C95</f>
        <v>83519.740000000005</v>
      </c>
      <c r="D93" s="108">
        <f>D94</f>
        <v>41634.879999999997</v>
      </c>
      <c r="E93" s="109">
        <f>D93/C93</f>
        <v>0.49850346756347652</v>
      </c>
      <c r="F93" s="110">
        <f>F94+F95</f>
        <v>161000</v>
      </c>
      <c r="G93" s="110">
        <f>G94+G95</f>
        <v>28832.51</v>
      </c>
      <c r="H93" s="135">
        <f>G93/F93*100</f>
        <v>17.908391304347827</v>
      </c>
      <c r="Q93" s="96"/>
    </row>
    <row r="94" spans="1:17" x14ac:dyDescent="0.3">
      <c r="A94" s="111">
        <v>14310</v>
      </c>
      <c r="B94" s="112" t="s">
        <v>128</v>
      </c>
      <c r="C94" s="155">
        <v>83519.740000000005</v>
      </c>
      <c r="D94" s="113">
        <v>41634.879999999997</v>
      </c>
      <c r="E94" s="109">
        <f t="shared" ref="E94:E99" si="13">D94/C94</f>
        <v>0.49850346756347652</v>
      </c>
      <c r="F94" s="114">
        <v>161000</v>
      </c>
      <c r="G94" s="145">
        <v>28832.51</v>
      </c>
      <c r="H94" s="135">
        <f t="shared" ref="H94:H99" si="14">G94/F94*100</f>
        <v>17.908391304347827</v>
      </c>
    </row>
    <row r="95" spans="1:17" x14ac:dyDescent="0.3">
      <c r="A95" s="111">
        <v>14320</v>
      </c>
      <c r="B95" s="112" t="s">
        <v>129</v>
      </c>
      <c r="C95" s="155"/>
      <c r="D95" s="155"/>
      <c r="E95" s="109"/>
      <c r="F95" s="114"/>
      <c r="G95" s="149"/>
      <c r="H95" s="135"/>
    </row>
    <row r="96" spans="1:17" x14ac:dyDescent="0.3">
      <c r="A96" s="105"/>
      <c r="B96" s="105"/>
      <c r="C96" s="99"/>
      <c r="D96" s="99"/>
      <c r="E96" s="109"/>
      <c r="F96" s="105"/>
      <c r="G96" s="105"/>
      <c r="H96" s="135"/>
    </row>
    <row r="97" spans="1:17" x14ac:dyDescent="0.3">
      <c r="A97" s="105">
        <v>14510</v>
      </c>
      <c r="B97" s="105" t="s">
        <v>130</v>
      </c>
      <c r="C97" s="94">
        <f>C98</f>
        <v>1090.18</v>
      </c>
      <c r="D97" s="94">
        <f>D98</f>
        <v>550.17999999999995</v>
      </c>
      <c r="E97" s="109">
        <f t="shared" si="13"/>
        <v>0.50466895375075671</v>
      </c>
      <c r="F97" s="94">
        <f>F98</f>
        <v>1200</v>
      </c>
      <c r="G97" s="94">
        <f>G98</f>
        <v>270</v>
      </c>
      <c r="H97" s="135">
        <f t="shared" si="14"/>
        <v>22.5</v>
      </c>
    </row>
    <row r="98" spans="1:17" x14ac:dyDescent="0.3">
      <c r="A98" s="105">
        <v>14510</v>
      </c>
      <c r="B98" s="105" t="s">
        <v>130</v>
      </c>
      <c r="C98" s="142">
        <v>1090.18</v>
      </c>
      <c r="D98" s="142">
        <v>550.17999999999995</v>
      </c>
      <c r="E98" s="109">
        <f t="shared" si="13"/>
        <v>0.50466895375075671</v>
      </c>
      <c r="F98" s="99">
        <v>1200</v>
      </c>
      <c r="G98" s="105">
        <v>270</v>
      </c>
      <c r="H98" s="135">
        <f t="shared" si="14"/>
        <v>22.5</v>
      </c>
      <c r="Q98" s="96">
        <f>SUM(Q5:Q97)</f>
        <v>0</v>
      </c>
    </row>
    <row r="99" spans="1:17" x14ac:dyDescent="0.3">
      <c r="C99" s="216">
        <f>C5+C13+C21+C28+C39+C50+C57+C71+C77+C83+C87+C93+C97</f>
        <v>1034589.71</v>
      </c>
      <c r="D99" s="217">
        <f>D5+D13+D21+D28+D39+D50+D57+D63+D71+D77+D83+D87+D93+D97</f>
        <v>400699.23000000004</v>
      </c>
      <c r="E99" s="218">
        <f t="shared" si="13"/>
        <v>0.38730254720975338</v>
      </c>
      <c r="F99" s="215">
        <f>F5+F13+F21+F28+F39+F50+F57+F71+F77+F83+F87+F93+F97</f>
        <v>2023000</v>
      </c>
      <c r="G99" s="217">
        <f>G5+G13+G21+G28+G39+G50+G57+G63+G71+G77+G83+G87+G93+G97</f>
        <v>458911.94000000006</v>
      </c>
      <c r="H99" s="219">
        <f t="shared" si="14"/>
        <v>22.684722689075635</v>
      </c>
    </row>
    <row r="101" spans="1:17" x14ac:dyDescent="0.3">
      <c r="D101" s="96"/>
      <c r="F101" s="136"/>
      <c r="G101" s="138"/>
      <c r="H101" s="96"/>
    </row>
    <row r="102" spans="1:17" x14ac:dyDescent="0.3">
      <c r="C102" s="159"/>
      <c r="D102" s="96"/>
      <c r="G102" s="137"/>
    </row>
    <row r="103" spans="1:17" x14ac:dyDescent="0.3">
      <c r="G103" s="138"/>
    </row>
    <row r="104" spans="1:17" x14ac:dyDescent="0.3">
      <c r="D104" s="214"/>
      <c r="E104" s="213"/>
      <c r="G104" s="163"/>
    </row>
    <row r="105" spans="1:17" x14ac:dyDescent="0.3">
      <c r="D105" s="214"/>
      <c r="E105" s="213"/>
    </row>
    <row r="106" spans="1:17" x14ac:dyDescent="0.3">
      <c r="D106" s="213"/>
      <c r="E106" s="214"/>
    </row>
    <row r="107" spans="1:17" x14ac:dyDescent="0.3">
      <c r="H107" s="96"/>
    </row>
  </sheetData>
  <mergeCells count="10">
    <mergeCell ref="B61:G62"/>
    <mergeCell ref="B69:G70"/>
    <mergeCell ref="B91:G92"/>
    <mergeCell ref="A11:H12"/>
    <mergeCell ref="B26:G27"/>
    <mergeCell ref="B37:G38"/>
    <mergeCell ref="B48:G49"/>
    <mergeCell ref="A54:A56"/>
    <mergeCell ref="B54:G56"/>
    <mergeCell ref="H54:H56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2" zoomScaleNormal="100" workbookViewId="0">
      <selection activeCell="F19" sqref="F19"/>
    </sheetView>
  </sheetViews>
  <sheetFormatPr defaultRowHeight="15.75" x14ac:dyDescent="0.25"/>
  <cols>
    <col min="1" max="1" width="10.42578125" style="7" bestFit="1" customWidth="1"/>
    <col min="2" max="2" width="14.5703125" style="2" bestFit="1" customWidth="1"/>
    <col min="3" max="3" width="9.140625" style="2"/>
    <col min="4" max="4" width="28.85546875" style="2" customWidth="1"/>
    <col min="5" max="5" width="27.42578125" style="53" customWidth="1"/>
    <col min="6" max="6" width="21.5703125" style="7" customWidth="1"/>
    <col min="7" max="7" width="17.85546875" style="7" customWidth="1"/>
    <col min="8" max="8" width="20.7109375" style="7" customWidth="1"/>
    <col min="9" max="9" width="21.42578125" style="7" customWidth="1"/>
    <col min="10" max="10" width="20.5703125" style="2" customWidth="1"/>
    <col min="11" max="11" width="9.140625" style="2"/>
    <col min="12" max="12" width="11.5703125" style="2" bestFit="1" customWidth="1"/>
    <col min="13" max="13" width="12.28515625" style="2" bestFit="1" customWidth="1"/>
    <col min="14" max="16384" width="9.140625" style="2"/>
  </cols>
  <sheetData>
    <row r="1" spans="1:13" x14ac:dyDescent="0.25">
      <c r="B1" s="283"/>
      <c r="C1" s="283"/>
      <c r="D1" s="283"/>
    </row>
    <row r="2" spans="1:13" x14ac:dyDescent="0.25">
      <c r="A2" s="8" t="s">
        <v>14</v>
      </c>
      <c r="B2" s="284" t="s">
        <v>38</v>
      </c>
      <c r="C2" s="284"/>
      <c r="D2" s="284"/>
      <c r="E2" s="284"/>
      <c r="F2" s="284"/>
      <c r="G2" s="284"/>
      <c r="H2" s="9"/>
    </row>
    <row r="3" spans="1:13" ht="16.5" thickBot="1" x14ac:dyDescent="0.3">
      <c r="B3" s="285"/>
      <c r="C3" s="285"/>
      <c r="D3" s="285"/>
      <c r="E3" s="55"/>
    </row>
    <row r="4" spans="1:13" ht="16.5" thickBot="1" x14ac:dyDescent="0.3">
      <c r="A4" s="10"/>
      <c r="B4" s="286"/>
      <c r="C4" s="286"/>
      <c r="D4" s="287"/>
      <c r="E4" s="54"/>
      <c r="F4" s="288" t="s">
        <v>53</v>
      </c>
      <c r="G4" s="289"/>
      <c r="H4" s="11"/>
      <c r="I4" s="70" t="s">
        <v>133</v>
      </c>
      <c r="J4" s="11"/>
    </row>
    <row r="5" spans="1:13" ht="29.25" customHeight="1" x14ac:dyDescent="0.25">
      <c r="A5" s="290">
        <v>30000</v>
      </c>
      <c r="B5" s="292" t="s">
        <v>15</v>
      </c>
      <c r="C5" s="293"/>
      <c r="D5" s="294"/>
      <c r="E5" s="271" t="s">
        <v>54</v>
      </c>
      <c r="F5" s="271" t="s">
        <v>144</v>
      </c>
      <c r="G5" s="271" t="s">
        <v>17</v>
      </c>
      <c r="H5" s="271" t="s">
        <v>134</v>
      </c>
      <c r="I5" s="271" t="s">
        <v>144</v>
      </c>
      <c r="J5" s="42" t="s">
        <v>4</v>
      </c>
    </row>
    <row r="6" spans="1:13" ht="16.5" thickBot="1" x14ac:dyDescent="0.3">
      <c r="A6" s="291"/>
      <c r="B6" s="295" t="s">
        <v>16</v>
      </c>
      <c r="C6" s="296"/>
      <c r="D6" s="297"/>
      <c r="E6" s="272"/>
      <c r="F6" s="272"/>
      <c r="G6" s="272"/>
      <c r="H6" s="272"/>
      <c r="I6" s="272"/>
      <c r="J6" s="42"/>
    </row>
    <row r="7" spans="1:13" ht="27.75" customHeight="1" thickBot="1" x14ac:dyDescent="0.3">
      <c r="A7" s="41"/>
      <c r="B7" s="305" t="s">
        <v>19</v>
      </c>
      <c r="C7" s="305"/>
      <c r="D7" s="306"/>
      <c r="E7" s="139">
        <f>E9</f>
        <v>549882</v>
      </c>
      <c r="F7" s="83">
        <f>F9</f>
        <v>276134.05</v>
      </c>
      <c r="G7" s="43"/>
      <c r="H7" s="83">
        <f>H9</f>
        <v>674000</v>
      </c>
      <c r="I7" s="83">
        <f>I9</f>
        <v>1210</v>
      </c>
      <c r="J7" s="43">
        <f>J9</f>
        <v>0.17952522255192879</v>
      </c>
    </row>
    <row r="8" spans="1:13" ht="16.5" thickBot="1" x14ac:dyDescent="0.3">
      <c r="B8" s="307"/>
      <c r="C8" s="307"/>
      <c r="D8" s="307"/>
      <c r="E8" s="140"/>
      <c r="G8" s="57"/>
    </row>
    <row r="9" spans="1:13" x14ac:dyDescent="0.25">
      <c r="A9" s="299" t="s">
        <v>40</v>
      </c>
      <c r="B9" s="301" t="s">
        <v>34</v>
      </c>
      <c r="C9" s="302"/>
      <c r="D9" s="302"/>
      <c r="E9" s="276">
        <f>E11+E12+E13+E14+E15+E18+E19</f>
        <v>549882</v>
      </c>
      <c r="F9" s="298">
        <f>F12+F13+F14+F15+F19</f>
        <v>276134.05</v>
      </c>
      <c r="G9" s="269"/>
      <c r="H9" s="298">
        <f>H11+H12+H13+H14+H15+H17+H18+H19</f>
        <v>674000</v>
      </c>
      <c r="I9" s="298">
        <f>I14</f>
        <v>1210</v>
      </c>
      <c r="J9" s="269">
        <f>I9/H9*100</f>
        <v>0.17952522255192879</v>
      </c>
    </row>
    <row r="10" spans="1:13" ht="16.5" thickBot="1" x14ac:dyDescent="0.3">
      <c r="A10" s="300"/>
      <c r="B10" s="303"/>
      <c r="C10" s="304"/>
      <c r="D10" s="304"/>
      <c r="E10" s="276"/>
      <c r="F10" s="298"/>
      <c r="G10" s="270"/>
      <c r="H10" s="298"/>
      <c r="I10" s="298"/>
      <c r="J10" s="270"/>
      <c r="M10" s="141"/>
    </row>
    <row r="11" spans="1:13" ht="57.75" customHeight="1" thickBot="1" x14ac:dyDescent="0.3">
      <c r="A11" s="62">
        <v>18066</v>
      </c>
      <c r="B11" s="273" t="s">
        <v>39</v>
      </c>
      <c r="C11" s="274"/>
      <c r="D11" s="275"/>
      <c r="E11" s="39">
        <v>89000</v>
      </c>
      <c r="F11" s="39"/>
      <c r="G11" s="43"/>
      <c r="H11" s="39">
        <v>53000</v>
      </c>
      <c r="I11" s="39"/>
      <c r="J11" s="43"/>
    </row>
    <row r="12" spans="1:13" ht="57.75" customHeight="1" thickBot="1" x14ac:dyDescent="0.3">
      <c r="A12" s="12">
        <v>13431</v>
      </c>
      <c r="B12" s="273" t="s">
        <v>42</v>
      </c>
      <c r="C12" s="274"/>
      <c r="D12" s="275"/>
      <c r="E12" s="40">
        <v>33629</v>
      </c>
      <c r="F12" s="151">
        <v>14871</v>
      </c>
      <c r="G12" s="43"/>
      <c r="H12" s="40"/>
      <c r="I12" s="60"/>
      <c r="J12" s="43"/>
    </row>
    <row r="13" spans="1:13" s="58" customFormat="1" ht="57.75" customHeight="1" thickBot="1" x14ac:dyDescent="0.3">
      <c r="A13" s="12">
        <v>13877</v>
      </c>
      <c r="B13" s="273" t="s">
        <v>43</v>
      </c>
      <c r="C13" s="274"/>
      <c r="D13" s="275"/>
      <c r="E13" s="40">
        <v>34998</v>
      </c>
      <c r="F13" s="40">
        <v>25698.23</v>
      </c>
      <c r="G13" s="43"/>
      <c r="H13" s="40"/>
      <c r="I13" s="6"/>
      <c r="J13" s="43"/>
    </row>
    <row r="14" spans="1:13" ht="57.75" customHeight="1" x14ac:dyDescent="0.25">
      <c r="A14" s="73">
        <v>14311</v>
      </c>
      <c r="B14" s="277" t="s">
        <v>41</v>
      </c>
      <c r="C14" s="278"/>
      <c r="D14" s="279"/>
      <c r="E14" s="40">
        <v>10260</v>
      </c>
      <c r="F14" s="40">
        <f>8572</f>
        <v>8572</v>
      </c>
      <c r="G14" s="43"/>
      <c r="H14" s="40">
        <v>16000</v>
      </c>
      <c r="I14" s="81">
        <v>1210</v>
      </c>
      <c r="J14" s="43">
        <f>I14/H14*100</f>
        <v>7.5625</v>
      </c>
    </row>
    <row r="15" spans="1:13" s="71" customFormat="1" ht="57.75" customHeight="1" x14ac:dyDescent="0.25">
      <c r="A15" s="61">
        <v>14219</v>
      </c>
      <c r="B15" s="280" t="s">
        <v>44</v>
      </c>
      <c r="C15" s="281"/>
      <c r="D15" s="282"/>
      <c r="E15" s="40">
        <v>360186</v>
      </c>
      <c r="F15" s="40">
        <v>205185.82</v>
      </c>
      <c r="G15" s="43"/>
      <c r="H15" s="40">
        <v>155000</v>
      </c>
      <c r="I15" s="6"/>
      <c r="J15" s="43"/>
    </row>
    <row r="16" spans="1:13" s="58" customFormat="1" ht="57.75" customHeight="1" x14ac:dyDescent="0.25">
      <c r="A16" s="60">
        <v>15554</v>
      </c>
      <c r="B16" s="65" t="s">
        <v>48</v>
      </c>
      <c r="C16" s="6"/>
      <c r="D16" s="6"/>
      <c r="E16" s="64"/>
      <c r="F16" s="81"/>
      <c r="G16" s="60"/>
      <c r="H16" s="64"/>
      <c r="I16" s="40"/>
      <c r="J16" s="43"/>
    </row>
    <row r="17" spans="1:12" s="52" customFormat="1" ht="57.75" customHeight="1" thickBot="1" x14ac:dyDescent="0.3">
      <c r="A17" s="41">
        <v>18699</v>
      </c>
      <c r="B17" s="268" t="s">
        <v>55</v>
      </c>
      <c r="C17" s="268"/>
      <c r="D17" s="268"/>
      <c r="E17" s="40">
        <v>0</v>
      </c>
      <c r="F17" s="40"/>
      <c r="G17" s="43"/>
      <c r="H17" s="40"/>
      <c r="I17" s="40"/>
      <c r="J17" s="43"/>
    </row>
    <row r="18" spans="1:12" ht="52.5" customHeight="1" thickBot="1" x14ac:dyDescent="0.3">
      <c r="A18" s="74">
        <v>18396</v>
      </c>
      <c r="B18" s="80" t="s">
        <v>50</v>
      </c>
      <c r="C18" s="77"/>
      <c r="D18" s="78"/>
      <c r="E18" s="81">
        <v>2</v>
      </c>
      <c r="F18" s="60"/>
      <c r="G18" s="60"/>
      <c r="H18" s="81">
        <v>450000</v>
      </c>
      <c r="I18" s="60"/>
      <c r="J18" s="6"/>
    </row>
    <row r="19" spans="1:12" ht="46.5" customHeight="1" thickBot="1" x14ac:dyDescent="0.3">
      <c r="A19" s="74">
        <v>18720</v>
      </c>
      <c r="B19" s="79" t="s">
        <v>56</v>
      </c>
      <c r="C19" s="75"/>
      <c r="D19" s="76"/>
      <c r="E19" s="81">
        <v>21807</v>
      </c>
      <c r="F19" s="81">
        <v>21807</v>
      </c>
      <c r="G19" s="60"/>
      <c r="H19" s="81"/>
      <c r="I19" s="60"/>
      <c r="J19" s="6"/>
    </row>
    <row r="21" spans="1:12" x14ac:dyDescent="0.25">
      <c r="L21" s="150"/>
    </row>
  </sheetData>
  <sheetProtection selectLockedCells="1" selectUnlockedCells="1"/>
  <mergeCells count="29">
    <mergeCell ref="J9:J10"/>
    <mergeCell ref="A5:A6"/>
    <mergeCell ref="B5:D5"/>
    <mergeCell ref="F5:F6"/>
    <mergeCell ref="G5:G6"/>
    <mergeCell ref="I5:I6"/>
    <mergeCell ref="B6:D6"/>
    <mergeCell ref="I9:I10"/>
    <mergeCell ref="A9:A10"/>
    <mergeCell ref="B9:D10"/>
    <mergeCell ref="B7:D7"/>
    <mergeCell ref="B8:D8"/>
    <mergeCell ref="F9:F10"/>
    <mergeCell ref="H9:H10"/>
    <mergeCell ref="H5:H6"/>
    <mergeCell ref="B1:D1"/>
    <mergeCell ref="B2:G2"/>
    <mergeCell ref="B3:D3"/>
    <mergeCell ref="B4:D4"/>
    <mergeCell ref="F4:G4"/>
    <mergeCell ref="B17:D17"/>
    <mergeCell ref="G9:G10"/>
    <mergeCell ref="E5:E6"/>
    <mergeCell ref="B13:D13"/>
    <mergeCell ref="E9:E10"/>
    <mergeCell ref="B14:D14"/>
    <mergeCell ref="B11:D11"/>
    <mergeCell ref="B12:D12"/>
    <mergeCell ref="B15:D15"/>
  </mergeCells>
  <pageMargins left="0.7" right="0.7" top="0.75" bottom="0.75" header="0.3" footer="0.3"/>
  <pageSetup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60" zoomScaleNormal="100" workbookViewId="0">
      <selection activeCell="H6" sqref="H6"/>
    </sheetView>
  </sheetViews>
  <sheetFormatPr defaultRowHeight="15.75" x14ac:dyDescent="0.25"/>
  <cols>
    <col min="1" max="1" width="24.42578125" style="2" customWidth="1"/>
    <col min="2" max="2" width="26.140625" style="2" customWidth="1"/>
    <col min="3" max="8" width="16.85546875" style="2" customWidth="1"/>
    <col min="9" max="16384" width="9.140625" style="2"/>
  </cols>
  <sheetData>
    <row r="1" spans="1:8" ht="16.5" thickBot="1" x14ac:dyDescent="0.3">
      <c r="A1" s="13" t="s">
        <v>20</v>
      </c>
      <c r="B1" s="309" t="s">
        <v>21</v>
      </c>
      <c r="C1" s="309"/>
      <c r="D1" s="309"/>
      <c r="E1" s="309"/>
      <c r="F1" s="309"/>
    </row>
    <row r="2" spans="1:8" ht="16.5" thickBot="1" x14ac:dyDescent="0.3">
      <c r="A2" s="14"/>
      <c r="B2" s="15"/>
      <c r="C2" s="59"/>
      <c r="D2" s="17" t="s">
        <v>53</v>
      </c>
      <c r="E2" s="18"/>
      <c r="F2" s="16"/>
      <c r="G2" s="17" t="s">
        <v>133</v>
      </c>
      <c r="H2" s="18"/>
    </row>
    <row r="3" spans="1:8" ht="31.5" x14ac:dyDescent="0.25">
      <c r="A3" s="310">
        <v>21000</v>
      </c>
      <c r="B3" s="19" t="s">
        <v>22</v>
      </c>
      <c r="C3" s="271" t="s">
        <v>54</v>
      </c>
      <c r="D3" s="271" t="s">
        <v>142</v>
      </c>
      <c r="E3" s="271" t="s">
        <v>18</v>
      </c>
      <c r="F3" s="271" t="s">
        <v>134</v>
      </c>
      <c r="G3" s="271" t="s">
        <v>143</v>
      </c>
      <c r="H3" s="271" t="s">
        <v>18</v>
      </c>
    </row>
    <row r="4" spans="1:8" ht="32.25" thickBot="1" x14ac:dyDescent="0.3">
      <c r="A4" s="311"/>
      <c r="B4" s="19" t="s">
        <v>16</v>
      </c>
      <c r="C4" s="272"/>
      <c r="D4" s="272"/>
      <c r="E4" s="308"/>
      <c r="F4" s="272"/>
      <c r="G4" s="272"/>
      <c r="H4" s="308"/>
    </row>
    <row r="5" spans="1:8" ht="53.25" customHeight="1" thickBot="1" x14ac:dyDescent="0.3">
      <c r="A5" s="14"/>
      <c r="B5" s="20" t="s">
        <v>23</v>
      </c>
      <c r="C5" s="50">
        <f>C8</f>
        <v>9800</v>
      </c>
      <c r="D5" s="50">
        <f>D8</f>
        <v>5800</v>
      </c>
      <c r="E5" s="51">
        <f>D5/C5</f>
        <v>0.59183673469387754</v>
      </c>
      <c r="F5" s="50">
        <f>F7</f>
        <v>70000</v>
      </c>
      <c r="G5" s="50">
        <f>G7</f>
        <v>9780.44</v>
      </c>
      <c r="H5" s="51">
        <f>H7</f>
        <v>0.13972057142857144</v>
      </c>
    </row>
    <row r="6" spans="1:8" ht="16.5" thickBot="1" x14ac:dyDescent="0.3">
      <c r="B6" s="5"/>
      <c r="C6" s="58"/>
      <c r="D6" s="58"/>
      <c r="E6" s="58"/>
    </row>
    <row r="7" spans="1:8" ht="16.5" thickBot="1" x14ac:dyDescent="0.3">
      <c r="A7" s="21">
        <v>2100</v>
      </c>
      <c r="B7" s="22" t="s">
        <v>24</v>
      </c>
      <c r="C7" s="23">
        <f>C8</f>
        <v>9800</v>
      </c>
      <c r="D7" s="23">
        <f>D8</f>
        <v>5800</v>
      </c>
      <c r="E7" s="24">
        <f>D7/C7</f>
        <v>0.59183673469387754</v>
      </c>
      <c r="F7" s="23">
        <f>F8</f>
        <v>70000</v>
      </c>
      <c r="G7" s="23">
        <f>G8</f>
        <v>9780.44</v>
      </c>
      <c r="H7" s="24">
        <f>H8</f>
        <v>0.13972057142857144</v>
      </c>
    </row>
    <row r="8" spans="1:8" ht="32.25" thickBot="1" x14ac:dyDescent="0.3">
      <c r="A8" s="25">
        <v>21110</v>
      </c>
      <c r="B8" s="26" t="s">
        <v>25</v>
      </c>
      <c r="C8" s="27">
        <v>9800</v>
      </c>
      <c r="D8" s="27">
        <v>5800</v>
      </c>
      <c r="E8" s="28">
        <f>D8/C8</f>
        <v>0.59183673469387754</v>
      </c>
      <c r="F8" s="27">
        <v>70000</v>
      </c>
      <c r="G8" s="27">
        <v>9780.44</v>
      </c>
      <c r="H8" s="28">
        <f>G8/F8</f>
        <v>0.13972057142857144</v>
      </c>
    </row>
    <row r="9" spans="1:8" ht="32.25" thickBot="1" x14ac:dyDescent="0.3">
      <c r="A9" s="25">
        <v>21120</v>
      </c>
      <c r="B9" s="26" t="s">
        <v>26</v>
      </c>
      <c r="C9" s="27"/>
      <c r="D9" s="27"/>
      <c r="E9" s="29"/>
      <c r="F9" s="27"/>
      <c r="G9" s="27"/>
      <c r="H9" s="29"/>
    </row>
    <row r="10" spans="1:8" ht="32.25" thickBot="1" x14ac:dyDescent="0.3">
      <c r="A10" s="25">
        <v>21200</v>
      </c>
      <c r="B10" s="26" t="s">
        <v>27</v>
      </c>
      <c r="C10" s="27"/>
      <c r="D10" s="27"/>
      <c r="E10" s="28"/>
      <c r="F10" s="27"/>
      <c r="G10" s="27"/>
      <c r="H10" s="28"/>
    </row>
    <row r="11" spans="1:8" ht="16.5" thickBot="1" x14ac:dyDescent="0.3">
      <c r="B11" s="5"/>
    </row>
    <row r="12" spans="1:8" ht="16.5" thickBot="1" x14ac:dyDescent="0.3">
      <c r="A12" s="21">
        <v>2200</v>
      </c>
      <c r="B12" s="22" t="s">
        <v>28</v>
      </c>
      <c r="C12" s="30" t="s">
        <v>11</v>
      </c>
      <c r="D12" s="30" t="s">
        <v>12</v>
      </c>
      <c r="E12" s="30" t="s">
        <v>13</v>
      </c>
      <c r="F12" s="30" t="s">
        <v>11</v>
      </c>
      <c r="G12" s="30" t="s">
        <v>12</v>
      </c>
      <c r="H12" s="30"/>
    </row>
    <row r="14" spans="1:8" x14ac:dyDescent="0.25">
      <c r="A14" s="1"/>
    </row>
    <row r="23" spans="1:8" ht="16.5" thickBot="1" x14ac:dyDescent="0.3">
      <c r="A23" s="1" t="s">
        <v>29</v>
      </c>
    </row>
    <row r="24" spans="1:8" ht="85.5" customHeight="1" thickBot="1" x14ac:dyDescent="0.3">
      <c r="A24" s="31" t="s">
        <v>30</v>
      </c>
      <c r="B24" s="31" t="s">
        <v>31</v>
      </c>
      <c r="C24" s="31" t="s">
        <v>32</v>
      </c>
      <c r="D24" s="32" t="s">
        <v>140</v>
      </c>
      <c r="E24" s="33" t="s">
        <v>33</v>
      </c>
      <c r="F24" s="33" t="s">
        <v>37</v>
      </c>
      <c r="G24" s="4"/>
      <c r="H24" s="34"/>
    </row>
    <row r="25" spans="1:8" ht="16.5" thickBot="1" x14ac:dyDescent="0.3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4"/>
      <c r="H25" s="4"/>
    </row>
    <row r="26" spans="1:8" ht="36.75" customHeight="1" thickBot="1" x14ac:dyDescent="0.3">
      <c r="A26" s="36" t="s">
        <v>49</v>
      </c>
      <c r="B26" s="37">
        <v>120</v>
      </c>
      <c r="C26" s="37">
        <v>120</v>
      </c>
      <c r="D26" s="49">
        <v>1807284.22</v>
      </c>
      <c r="E26" s="171">
        <v>1717403.78</v>
      </c>
      <c r="F26" s="38">
        <f>E26/D26</f>
        <v>0.95026767842857618</v>
      </c>
      <c r="G26" s="4"/>
      <c r="H26" s="4"/>
    </row>
    <row r="27" spans="1:8" ht="36.75" customHeight="1" thickBot="1" x14ac:dyDescent="0.3">
      <c r="A27" s="36" t="s">
        <v>35</v>
      </c>
      <c r="B27" s="37">
        <v>208</v>
      </c>
      <c r="C27" s="37">
        <v>183</v>
      </c>
      <c r="D27" s="49">
        <v>1072677.71</v>
      </c>
      <c r="E27" s="171">
        <v>1026897.03</v>
      </c>
      <c r="F27" s="38">
        <f t="shared" ref="F27:F30" si="0">E27/D27</f>
        <v>0.95732112304263328</v>
      </c>
      <c r="G27" s="4"/>
      <c r="H27" s="4"/>
    </row>
    <row r="28" spans="1:8" ht="36.75" customHeight="1" thickBot="1" x14ac:dyDescent="0.3">
      <c r="A28" s="36" t="s">
        <v>36</v>
      </c>
      <c r="B28" s="37">
        <v>82</v>
      </c>
      <c r="C28" s="37">
        <v>70</v>
      </c>
      <c r="D28" s="49">
        <v>504947.45</v>
      </c>
      <c r="E28" s="171">
        <v>400418.12</v>
      </c>
      <c r="F28" s="38">
        <f t="shared" si="0"/>
        <v>0.79298968635251055</v>
      </c>
      <c r="G28" s="4"/>
      <c r="H28" s="4"/>
    </row>
    <row r="29" spans="1:8" s="71" customFormat="1" ht="36.75" customHeight="1" thickBot="1" x14ac:dyDescent="0.3">
      <c r="A29" s="36" t="s">
        <v>51</v>
      </c>
      <c r="B29" s="37">
        <v>5</v>
      </c>
      <c r="C29" s="172">
        <v>0</v>
      </c>
      <c r="D29" s="84">
        <v>16466.53</v>
      </c>
      <c r="E29" s="171">
        <v>3522.91</v>
      </c>
      <c r="F29" s="38">
        <f t="shared" si="0"/>
        <v>0.2139436784799226</v>
      </c>
      <c r="G29" s="4"/>
      <c r="H29" s="4"/>
    </row>
    <row r="30" spans="1:8" ht="36.75" customHeight="1" thickBot="1" x14ac:dyDescent="0.3">
      <c r="A30" s="36" t="s">
        <v>10</v>
      </c>
      <c r="B30" s="37">
        <f>SUM(B26:B29)</f>
        <v>415</v>
      </c>
      <c r="C30" s="37">
        <f>SUM(C26:C29)</f>
        <v>373</v>
      </c>
      <c r="D30" s="49">
        <f>SUM(D26:D29)</f>
        <v>3401375.9099999997</v>
      </c>
      <c r="E30" s="171">
        <f>SUM(E26:E29)</f>
        <v>3148241.8400000003</v>
      </c>
      <c r="F30" s="38">
        <f t="shared" si="0"/>
        <v>0.92557891962020766</v>
      </c>
      <c r="G30" s="4"/>
      <c r="H30" s="4"/>
    </row>
    <row r="32" spans="1:8" x14ac:dyDescent="0.25">
      <c r="A32" s="69"/>
      <c r="B32" s="66"/>
    </row>
    <row r="33" spans="1:5" x14ac:dyDescent="0.25">
      <c r="A33" s="72"/>
      <c r="B33" s="72"/>
      <c r="C33" s="72"/>
    </row>
    <row r="34" spans="1:5" x14ac:dyDescent="0.25">
      <c r="E34" s="141"/>
    </row>
  </sheetData>
  <sheetProtection selectLockedCells="1" selectUnlockedCells="1"/>
  <mergeCells count="8">
    <mergeCell ref="G3:G4"/>
    <mergeCell ref="H3:H4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8"/>
  <sheetViews>
    <sheetView workbookViewId="0">
      <selection sqref="A1:XFD1048576"/>
    </sheetView>
  </sheetViews>
  <sheetFormatPr defaultRowHeight="15" x14ac:dyDescent="0.25"/>
  <cols>
    <col min="1" max="1" width="9.140625" style="224"/>
    <col min="2" max="2" width="3.7109375" style="224" bestFit="1" customWidth="1"/>
    <col min="3" max="3" width="129.42578125" style="225" customWidth="1"/>
    <col min="4" max="4" width="21.140625" style="224" customWidth="1"/>
    <col min="5" max="5" width="14.28515625" style="224" bestFit="1" customWidth="1"/>
    <col min="6" max="6" width="52.7109375" style="224" bestFit="1" customWidth="1"/>
    <col min="7" max="16384" width="9.140625" style="224"/>
  </cols>
  <sheetData>
    <row r="1" spans="2:6" ht="15.75" thickBot="1" x14ac:dyDescent="0.3"/>
    <row r="2" spans="2:6" ht="15.75" thickBot="1" x14ac:dyDescent="0.3">
      <c r="B2" s="312" t="s">
        <v>168</v>
      </c>
      <c r="C2" s="312"/>
      <c r="D2" s="312"/>
      <c r="E2" s="312"/>
      <c r="F2" s="312"/>
    </row>
    <row r="3" spans="2:6" ht="15.75" thickBot="1" x14ac:dyDescent="0.3">
      <c r="B3" s="312" t="s">
        <v>169</v>
      </c>
      <c r="C3" s="312"/>
      <c r="D3" s="312"/>
      <c r="E3" s="312"/>
      <c r="F3" s="312"/>
    </row>
    <row r="5" spans="2:6" x14ac:dyDescent="0.25">
      <c r="B5" s="313" t="s">
        <v>170</v>
      </c>
      <c r="C5" s="313"/>
      <c r="D5" s="313"/>
      <c r="E5" s="313"/>
      <c r="F5" s="313"/>
    </row>
    <row r="7" spans="2:6" ht="15.75" thickBot="1" x14ac:dyDescent="0.3">
      <c r="B7" s="314" t="s">
        <v>171</v>
      </c>
      <c r="C7" s="314"/>
      <c r="D7" s="314"/>
      <c r="E7" s="314"/>
      <c r="F7" s="314"/>
    </row>
    <row r="8" spans="2:6" ht="15.75" thickBot="1" x14ac:dyDescent="0.3">
      <c r="B8" s="226" t="s">
        <v>172</v>
      </c>
      <c r="C8" s="227" t="s">
        <v>173</v>
      </c>
      <c r="D8" s="226" t="s">
        <v>174</v>
      </c>
      <c r="E8" s="226" t="s">
        <v>175</v>
      </c>
      <c r="F8" s="226" t="s">
        <v>176</v>
      </c>
    </row>
    <row r="9" spans="2:6" ht="15.75" thickBot="1" x14ac:dyDescent="0.3">
      <c r="B9" s="228">
        <v>1</v>
      </c>
      <c r="C9" s="229" t="s">
        <v>177</v>
      </c>
      <c r="D9" s="228">
        <v>285208.61</v>
      </c>
      <c r="E9" s="228" t="s">
        <v>178</v>
      </c>
      <c r="F9" s="228" t="s">
        <v>179</v>
      </c>
    </row>
    <row r="10" spans="2:6" ht="15.75" thickBot="1" x14ac:dyDescent="0.3">
      <c r="B10" s="228">
        <v>2</v>
      </c>
      <c r="C10" s="229" t="s">
        <v>180</v>
      </c>
      <c r="D10" s="228">
        <v>278653.71999999997</v>
      </c>
      <c r="E10" s="228" t="s">
        <v>181</v>
      </c>
      <c r="F10" s="228" t="s">
        <v>182</v>
      </c>
    </row>
    <row r="11" spans="2:6" ht="15.75" thickBot="1" x14ac:dyDescent="0.3">
      <c r="B11" s="228">
        <v>3</v>
      </c>
      <c r="C11" s="229" t="s">
        <v>183</v>
      </c>
      <c r="D11" s="228">
        <v>276023.15999999997</v>
      </c>
      <c r="E11" s="228" t="s">
        <v>184</v>
      </c>
      <c r="F11" s="228" t="s">
        <v>179</v>
      </c>
    </row>
    <row r="12" spans="2:6" ht="16.5" thickBot="1" x14ac:dyDescent="0.3">
      <c r="B12" s="315" t="s">
        <v>185</v>
      </c>
      <c r="C12" s="315"/>
      <c r="D12" s="230">
        <v>839885.49</v>
      </c>
      <c r="E12" s="315"/>
      <c r="F12" s="315"/>
    </row>
    <row r="14" spans="2:6" ht="15.75" thickBot="1" x14ac:dyDescent="0.3">
      <c r="B14" s="314" t="s">
        <v>186</v>
      </c>
      <c r="C14" s="314"/>
      <c r="D14" s="314"/>
      <c r="E14" s="314"/>
      <c r="F14" s="314"/>
    </row>
    <row r="15" spans="2:6" ht="15.75" thickBot="1" x14ac:dyDescent="0.3">
      <c r="B15" s="226" t="s">
        <v>172</v>
      </c>
      <c r="C15" s="227" t="s">
        <v>173</v>
      </c>
      <c r="D15" s="226" t="s">
        <v>174</v>
      </c>
      <c r="E15" s="226" t="s">
        <v>175</v>
      </c>
      <c r="F15" s="226" t="s">
        <v>176</v>
      </c>
    </row>
    <row r="16" spans="2:6" ht="15.75" thickBot="1" x14ac:dyDescent="0.3">
      <c r="B16" s="228">
        <v>1</v>
      </c>
      <c r="C16" s="229" t="s">
        <v>187</v>
      </c>
      <c r="D16" s="228">
        <v>5687.53</v>
      </c>
      <c r="E16" s="228" t="s">
        <v>188</v>
      </c>
      <c r="F16" s="228" t="s">
        <v>189</v>
      </c>
    </row>
    <row r="17" spans="2:6" ht="15.75" thickBot="1" x14ac:dyDescent="0.3">
      <c r="B17" s="228">
        <v>2</v>
      </c>
      <c r="C17" s="229" t="s">
        <v>187</v>
      </c>
      <c r="D17" s="228">
        <v>3557</v>
      </c>
      <c r="E17" s="228" t="s">
        <v>190</v>
      </c>
      <c r="F17" s="228" t="s">
        <v>189</v>
      </c>
    </row>
    <row r="18" spans="2:6" ht="15.75" thickBot="1" x14ac:dyDescent="0.3">
      <c r="B18" s="228">
        <v>3</v>
      </c>
      <c r="C18" s="229" t="s">
        <v>187</v>
      </c>
      <c r="D18" s="228">
        <v>1582.58</v>
      </c>
      <c r="E18" s="228" t="s">
        <v>191</v>
      </c>
      <c r="F18" s="228" t="s">
        <v>189</v>
      </c>
    </row>
    <row r="19" spans="2:6" ht="15.75" thickBot="1" x14ac:dyDescent="0.3">
      <c r="B19" s="228">
        <v>4</v>
      </c>
      <c r="C19" s="229" t="s">
        <v>187</v>
      </c>
      <c r="D19" s="228">
        <v>3373.37</v>
      </c>
      <c r="E19" s="228" t="s">
        <v>191</v>
      </c>
      <c r="F19" s="228" t="s">
        <v>189</v>
      </c>
    </row>
    <row r="20" spans="2:6" ht="15.75" thickBot="1" x14ac:dyDescent="0.3">
      <c r="B20" s="228">
        <v>5</v>
      </c>
      <c r="C20" s="229" t="s">
        <v>187</v>
      </c>
      <c r="D20" s="228">
        <v>577.02</v>
      </c>
      <c r="E20" s="228" t="s">
        <v>192</v>
      </c>
      <c r="F20" s="228" t="s">
        <v>189</v>
      </c>
    </row>
    <row r="21" spans="2:6" ht="16.5" thickBot="1" x14ac:dyDescent="0.3">
      <c r="B21" s="315" t="s">
        <v>185</v>
      </c>
      <c r="C21" s="315"/>
      <c r="D21" s="230">
        <v>14777.5</v>
      </c>
      <c r="E21" s="315"/>
      <c r="F21" s="315"/>
    </row>
    <row r="23" spans="2:6" ht="15.75" thickBot="1" x14ac:dyDescent="0.3">
      <c r="B23" s="314" t="s">
        <v>193</v>
      </c>
      <c r="C23" s="314"/>
      <c r="D23" s="314"/>
      <c r="E23" s="314"/>
      <c r="F23" s="314"/>
    </row>
    <row r="24" spans="2:6" ht="15.75" thickBot="1" x14ac:dyDescent="0.3">
      <c r="B24" s="226" t="s">
        <v>172</v>
      </c>
      <c r="C24" s="227" t="s">
        <v>173</v>
      </c>
      <c r="D24" s="226" t="s">
        <v>174</v>
      </c>
      <c r="E24" s="226" t="s">
        <v>175</v>
      </c>
      <c r="F24" s="226" t="s">
        <v>176</v>
      </c>
    </row>
    <row r="25" spans="2:6" ht="15.75" thickBot="1" x14ac:dyDescent="0.3">
      <c r="B25" s="228">
        <v>1</v>
      </c>
      <c r="C25" s="229" t="s">
        <v>194</v>
      </c>
      <c r="D25" s="228">
        <v>384</v>
      </c>
      <c r="E25" s="228" t="s">
        <v>195</v>
      </c>
      <c r="F25" s="228" t="s">
        <v>196</v>
      </c>
    </row>
    <row r="26" spans="2:6" ht="15.75" thickBot="1" x14ac:dyDescent="0.3">
      <c r="B26" s="228">
        <v>2</v>
      </c>
      <c r="C26" s="229" t="s">
        <v>197</v>
      </c>
      <c r="D26" s="228">
        <v>791.2</v>
      </c>
      <c r="E26" s="228" t="s">
        <v>195</v>
      </c>
      <c r="F26" s="228" t="s">
        <v>198</v>
      </c>
    </row>
    <row r="27" spans="2:6" ht="15.75" thickBot="1" x14ac:dyDescent="0.3">
      <c r="B27" s="228">
        <v>3</v>
      </c>
      <c r="C27" s="229" t="s">
        <v>199</v>
      </c>
      <c r="D27" s="228">
        <v>384</v>
      </c>
      <c r="E27" s="228" t="s">
        <v>195</v>
      </c>
      <c r="F27" s="228" t="s">
        <v>200</v>
      </c>
    </row>
    <row r="28" spans="2:6" ht="15.75" thickBot="1" x14ac:dyDescent="0.3">
      <c r="B28" s="228">
        <v>4</v>
      </c>
      <c r="C28" s="229" t="s">
        <v>194</v>
      </c>
      <c r="D28" s="228">
        <v>384</v>
      </c>
      <c r="E28" s="228" t="s">
        <v>195</v>
      </c>
      <c r="F28" s="228" t="s">
        <v>201</v>
      </c>
    </row>
    <row r="29" spans="2:6" ht="15.75" thickBot="1" x14ac:dyDescent="0.3">
      <c r="B29" s="228">
        <v>5</v>
      </c>
      <c r="C29" s="229" t="s">
        <v>194</v>
      </c>
      <c r="D29" s="228">
        <v>384</v>
      </c>
      <c r="E29" s="228" t="s">
        <v>195</v>
      </c>
      <c r="F29" s="228" t="s">
        <v>202</v>
      </c>
    </row>
    <row r="30" spans="2:6" ht="15.75" thickBot="1" x14ac:dyDescent="0.3">
      <c r="B30" s="228">
        <v>6</v>
      </c>
      <c r="C30" s="229" t="s">
        <v>194</v>
      </c>
      <c r="D30" s="228">
        <v>384</v>
      </c>
      <c r="E30" s="228" t="s">
        <v>203</v>
      </c>
      <c r="F30" s="228" t="s">
        <v>204</v>
      </c>
    </row>
    <row r="31" spans="2:6" ht="15.75" thickBot="1" x14ac:dyDescent="0.3">
      <c r="B31" s="228">
        <v>7</v>
      </c>
      <c r="C31" s="229" t="s">
        <v>205</v>
      </c>
      <c r="D31" s="228">
        <v>395.6</v>
      </c>
      <c r="E31" s="228" t="s">
        <v>206</v>
      </c>
      <c r="F31" s="228" t="s">
        <v>198</v>
      </c>
    </row>
    <row r="32" spans="2:6" ht="15.75" thickBot="1" x14ac:dyDescent="0.3">
      <c r="B32" s="228">
        <v>8</v>
      </c>
      <c r="C32" s="229" t="s">
        <v>207</v>
      </c>
      <c r="D32" s="228">
        <v>395.6</v>
      </c>
      <c r="E32" s="228" t="s">
        <v>206</v>
      </c>
      <c r="F32" s="228" t="s">
        <v>208</v>
      </c>
    </row>
    <row r="33" spans="2:6" ht="15.75" thickBot="1" x14ac:dyDescent="0.3">
      <c r="B33" s="228">
        <v>9</v>
      </c>
      <c r="C33" s="229" t="s">
        <v>209</v>
      </c>
      <c r="D33" s="228">
        <v>240</v>
      </c>
      <c r="E33" s="228" t="s">
        <v>210</v>
      </c>
      <c r="F33" s="228" t="s">
        <v>211</v>
      </c>
    </row>
    <row r="34" spans="2:6" ht="15.75" thickBot="1" x14ac:dyDescent="0.3">
      <c r="B34" s="228">
        <v>10</v>
      </c>
      <c r="C34" s="229" t="s">
        <v>212</v>
      </c>
      <c r="D34" s="228">
        <v>162</v>
      </c>
      <c r="E34" s="228" t="s">
        <v>213</v>
      </c>
      <c r="F34" s="228" t="s">
        <v>214</v>
      </c>
    </row>
    <row r="35" spans="2:6" ht="15.75" thickBot="1" x14ac:dyDescent="0.3">
      <c r="B35" s="228">
        <v>11</v>
      </c>
      <c r="C35" s="229" t="s">
        <v>215</v>
      </c>
      <c r="D35" s="228">
        <v>395.6</v>
      </c>
      <c r="E35" s="228" t="s">
        <v>213</v>
      </c>
      <c r="F35" s="228" t="s">
        <v>216</v>
      </c>
    </row>
    <row r="36" spans="2:6" ht="15.75" thickBot="1" x14ac:dyDescent="0.3">
      <c r="B36" s="228">
        <v>12</v>
      </c>
      <c r="C36" s="229" t="s">
        <v>217</v>
      </c>
      <c r="D36" s="228">
        <v>204</v>
      </c>
      <c r="E36" s="228" t="s">
        <v>218</v>
      </c>
      <c r="F36" s="228" t="s">
        <v>219</v>
      </c>
    </row>
    <row r="37" spans="2:6" ht="15.75" thickBot="1" x14ac:dyDescent="0.3">
      <c r="B37" s="228">
        <v>13</v>
      </c>
      <c r="C37" s="229" t="s">
        <v>220</v>
      </c>
      <c r="D37" s="228">
        <v>189</v>
      </c>
      <c r="E37" s="228" t="s">
        <v>218</v>
      </c>
      <c r="F37" s="228" t="s">
        <v>221</v>
      </c>
    </row>
    <row r="38" spans="2:6" ht="15.75" thickBot="1" x14ac:dyDescent="0.3">
      <c r="B38" s="228">
        <v>14</v>
      </c>
      <c r="C38" s="229" t="s">
        <v>217</v>
      </c>
      <c r="D38" s="228">
        <v>204</v>
      </c>
      <c r="E38" s="228" t="s">
        <v>222</v>
      </c>
      <c r="F38" s="228" t="s">
        <v>223</v>
      </c>
    </row>
    <row r="39" spans="2:6" ht="15.75" thickBot="1" x14ac:dyDescent="0.3">
      <c r="B39" s="228">
        <v>15</v>
      </c>
      <c r="C39" s="229" t="s">
        <v>224</v>
      </c>
      <c r="D39" s="228">
        <v>276</v>
      </c>
      <c r="E39" s="228" t="s">
        <v>225</v>
      </c>
      <c r="F39" s="228" t="s">
        <v>226</v>
      </c>
    </row>
    <row r="40" spans="2:6" ht="15.75" thickBot="1" x14ac:dyDescent="0.3">
      <c r="B40" s="228">
        <v>16</v>
      </c>
      <c r="C40" s="229" t="s">
        <v>227</v>
      </c>
      <c r="D40" s="228">
        <v>276</v>
      </c>
      <c r="E40" s="228" t="s">
        <v>228</v>
      </c>
      <c r="F40" s="228" t="s">
        <v>229</v>
      </c>
    </row>
    <row r="41" spans="2:6" ht="15.75" thickBot="1" x14ac:dyDescent="0.3">
      <c r="B41" s="228">
        <v>17</v>
      </c>
      <c r="C41" s="229" t="s">
        <v>227</v>
      </c>
      <c r="D41" s="228">
        <v>276</v>
      </c>
      <c r="E41" s="228" t="s">
        <v>228</v>
      </c>
      <c r="F41" s="228" t="s">
        <v>216</v>
      </c>
    </row>
    <row r="42" spans="2:6" ht="15.75" thickBot="1" x14ac:dyDescent="0.3">
      <c r="B42" s="228">
        <v>18</v>
      </c>
      <c r="C42" s="229" t="s">
        <v>230</v>
      </c>
      <c r="D42" s="228">
        <v>180</v>
      </c>
      <c r="E42" s="228" t="s">
        <v>231</v>
      </c>
      <c r="F42" s="228" t="s">
        <v>211</v>
      </c>
    </row>
    <row r="43" spans="2:6" ht="15.75" thickBot="1" x14ac:dyDescent="0.3">
      <c r="B43" s="228">
        <v>19</v>
      </c>
      <c r="C43" s="229" t="s">
        <v>227</v>
      </c>
      <c r="D43" s="228">
        <v>276</v>
      </c>
      <c r="E43" s="228" t="s">
        <v>231</v>
      </c>
      <c r="F43" s="228" t="s">
        <v>232</v>
      </c>
    </row>
    <row r="44" spans="2:6" ht="15.75" thickBot="1" x14ac:dyDescent="0.3">
      <c r="B44" s="228">
        <v>20</v>
      </c>
      <c r="C44" s="229" t="s">
        <v>227</v>
      </c>
      <c r="D44" s="228">
        <v>276</v>
      </c>
      <c r="E44" s="228" t="s">
        <v>231</v>
      </c>
      <c r="F44" s="228" t="s">
        <v>233</v>
      </c>
    </row>
    <row r="45" spans="2:6" ht="15.75" thickBot="1" x14ac:dyDescent="0.3">
      <c r="B45" s="228">
        <v>21</v>
      </c>
      <c r="C45" s="229" t="s">
        <v>227</v>
      </c>
      <c r="D45" s="228">
        <v>276</v>
      </c>
      <c r="E45" s="228" t="s">
        <v>231</v>
      </c>
      <c r="F45" s="228" t="s">
        <v>208</v>
      </c>
    </row>
    <row r="46" spans="2:6" ht="15.75" thickBot="1" x14ac:dyDescent="0.3">
      <c r="B46" s="228">
        <v>22</v>
      </c>
      <c r="C46" s="229" t="s">
        <v>234</v>
      </c>
      <c r="D46" s="228">
        <v>39</v>
      </c>
      <c r="E46" s="228" t="s">
        <v>235</v>
      </c>
      <c r="F46" s="228" t="s">
        <v>236</v>
      </c>
    </row>
    <row r="47" spans="2:6" ht="15.75" thickBot="1" x14ac:dyDescent="0.3">
      <c r="B47" s="228">
        <v>23</v>
      </c>
      <c r="C47" s="229" t="s">
        <v>237</v>
      </c>
      <c r="D47" s="228">
        <v>39</v>
      </c>
      <c r="E47" s="228" t="s">
        <v>238</v>
      </c>
      <c r="F47" s="228" t="s">
        <v>239</v>
      </c>
    </row>
    <row r="48" spans="2:6" ht="15.75" thickBot="1" x14ac:dyDescent="0.3">
      <c r="B48" s="228">
        <v>24</v>
      </c>
      <c r="C48" s="229" t="s">
        <v>240</v>
      </c>
      <c r="D48" s="228">
        <v>252</v>
      </c>
      <c r="E48" s="228" t="s">
        <v>238</v>
      </c>
      <c r="F48" s="228" t="s">
        <v>204</v>
      </c>
    </row>
    <row r="49" spans="2:6" ht="15.75" thickBot="1" x14ac:dyDescent="0.3">
      <c r="B49" s="228">
        <v>25</v>
      </c>
      <c r="C49" s="229" t="s">
        <v>241</v>
      </c>
      <c r="D49" s="228">
        <v>225.72</v>
      </c>
      <c r="E49" s="228" t="s">
        <v>238</v>
      </c>
      <c r="F49" s="228" t="s">
        <v>242</v>
      </c>
    </row>
    <row r="50" spans="2:6" ht="15.75" thickBot="1" x14ac:dyDescent="0.3">
      <c r="B50" s="228">
        <v>26</v>
      </c>
      <c r="C50" s="229" t="s">
        <v>243</v>
      </c>
      <c r="D50" s="228">
        <v>39</v>
      </c>
      <c r="E50" s="228" t="s">
        <v>238</v>
      </c>
      <c r="F50" s="228" t="s">
        <v>244</v>
      </c>
    </row>
    <row r="51" spans="2:6" ht="15.75" thickBot="1" x14ac:dyDescent="0.3">
      <c r="B51" s="228">
        <v>27</v>
      </c>
      <c r="C51" s="229" t="s">
        <v>237</v>
      </c>
      <c r="D51" s="228">
        <v>39</v>
      </c>
      <c r="E51" s="228" t="s">
        <v>238</v>
      </c>
      <c r="F51" s="228" t="s">
        <v>214</v>
      </c>
    </row>
    <row r="52" spans="2:6" ht="15.75" thickBot="1" x14ac:dyDescent="0.3">
      <c r="B52" s="228">
        <v>28</v>
      </c>
      <c r="C52" s="229" t="s">
        <v>245</v>
      </c>
      <c r="D52" s="228">
        <v>252</v>
      </c>
      <c r="E52" s="228" t="s">
        <v>238</v>
      </c>
      <c r="F52" s="228" t="s">
        <v>246</v>
      </c>
    </row>
    <row r="53" spans="2:6" ht="15.75" thickBot="1" x14ac:dyDescent="0.3">
      <c r="B53" s="228">
        <v>29</v>
      </c>
      <c r="C53" s="229" t="s">
        <v>247</v>
      </c>
      <c r="D53" s="228">
        <v>325.60000000000002</v>
      </c>
      <c r="E53" s="228" t="s">
        <v>248</v>
      </c>
      <c r="F53" s="228" t="s">
        <v>249</v>
      </c>
    </row>
    <row r="54" spans="2:6" ht="15.75" thickBot="1" x14ac:dyDescent="0.3">
      <c r="B54" s="228">
        <v>30</v>
      </c>
      <c r="C54" s="229" t="s">
        <v>250</v>
      </c>
      <c r="D54" s="228">
        <v>325.60000000000002</v>
      </c>
      <c r="E54" s="228" t="s">
        <v>248</v>
      </c>
      <c r="F54" s="228" t="s">
        <v>251</v>
      </c>
    </row>
    <row r="55" spans="2:6" ht="15.75" thickBot="1" x14ac:dyDescent="0.3">
      <c r="B55" s="228">
        <v>31</v>
      </c>
      <c r="C55" s="229" t="s">
        <v>252</v>
      </c>
      <c r="D55" s="228">
        <v>180</v>
      </c>
      <c r="E55" s="228" t="s">
        <v>248</v>
      </c>
      <c r="F55" s="228" t="s">
        <v>253</v>
      </c>
    </row>
    <row r="56" spans="2:6" ht="15.75" thickBot="1" x14ac:dyDescent="0.3">
      <c r="B56" s="228">
        <v>32</v>
      </c>
      <c r="C56" s="229" t="s">
        <v>250</v>
      </c>
      <c r="D56" s="228">
        <v>325.60000000000002</v>
      </c>
      <c r="E56" s="228" t="s">
        <v>248</v>
      </c>
      <c r="F56" s="228" t="s">
        <v>242</v>
      </c>
    </row>
    <row r="57" spans="2:6" ht="15.75" thickBot="1" x14ac:dyDescent="0.3">
      <c r="B57" s="228">
        <v>33</v>
      </c>
      <c r="C57" s="229" t="s">
        <v>254</v>
      </c>
      <c r="D57" s="228">
        <v>252</v>
      </c>
      <c r="E57" s="228" t="s">
        <v>255</v>
      </c>
      <c r="F57" s="228" t="s">
        <v>256</v>
      </c>
    </row>
    <row r="58" spans="2:6" ht="15.75" thickBot="1" x14ac:dyDescent="0.3">
      <c r="B58" s="228">
        <v>34</v>
      </c>
      <c r="C58" s="229" t="s">
        <v>257</v>
      </c>
      <c r="D58" s="228">
        <v>565.79999999999995</v>
      </c>
      <c r="E58" s="228" t="s">
        <v>255</v>
      </c>
      <c r="F58" s="228" t="s">
        <v>258</v>
      </c>
    </row>
    <row r="59" spans="2:6" ht="15.75" thickBot="1" x14ac:dyDescent="0.3">
      <c r="B59" s="228">
        <v>35</v>
      </c>
      <c r="C59" s="229" t="s">
        <v>259</v>
      </c>
      <c r="D59" s="228">
        <v>199.8</v>
      </c>
      <c r="E59" s="228" t="s">
        <v>260</v>
      </c>
      <c r="F59" s="228" t="s">
        <v>261</v>
      </c>
    </row>
    <row r="60" spans="2:6" ht="15.75" thickBot="1" x14ac:dyDescent="0.3">
      <c r="B60" s="228">
        <v>36</v>
      </c>
      <c r="C60" s="229" t="s">
        <v>262</v>
      </c>
      <c r="D60" s="228">
        <v>246.24</v>
      </c>
      <c r="E60" s="228" t="s">
        <v>260</v>
      </c>
      <c r="F60" s="228" t="s">
        <v>198</v>
      </c>
    </row>
    <row r="61" spans="2:6" ht="15.75" thickBot="1" x14ac:dyDescent="0.3">
      <c r="B61" s="228">
        <v>37</v>
      </c>
      <c r="C61" s="229" t="s">
        <v>263</v>
      </c>
      <c r="D61" s="228">
        <v>1089</v>
      </c>
      <c r="E61" s="228" t="s">
        <v>260</v>
      </c>
      <c r="F61" s="228" t="s">
        <v>200</v>
      </c>
    </row>
    <row r="62" spans="2:6" ht="15.75" thickBot="1" x14ac:dyDescent="0.3">
      <c r="B62" s="228">
        <v>38</v>
      </c>
      <c r="C62" s="229" t="s">
        <v>262</v>
      </c>
      <c r="D62" s="228">
        <v>246.24</v>
      </c>
      <c r="E62" s="228" t="s">
        <v>181</v>
      </c>
      <c r="F62" s="228" t="s">
        <v>264</v>
      </c>
    </row>
    <row r="63" spans="2:6" ht="15.75" thickBot="1" x14ac:dyDescent="0.3">
      <c r="B63" s="228">
        <v>39</v>
      </c>
      <c r="C63" s="229" t="s">
        <v>265</v>
      </c>
      <c r="D63" s="228">
        <v>1089</v>
      </c>
      <c r="E63" s="228" t="s">
        <v>181</v>
      </c>
      <c r="F63" s="228" t="s">
        <v>196</v>
      </c>
    </row>
    <row r="64" spans="2:6" ht="15.75" thickBot="1" x14ac:dyDescent="0.3">
      <c r="B64" s="228">
        <v>40</v>
      </c>
      <c r="C64" s="229" t="s">
        <v>266</v>
      </c>
      <c r="D64" s="228">
        <v>288</v>
      </c>
      <c r="E64" s="228" t="s">
        <v>181</v>
      </c>
      <c r="F64" s="228" t="s">
        <v>219</v>
      </c>
    </row>
    <row r="65" spans="2:6" ht="15.75" thickBot="1" x14ac:dyDescent="0.3">
      <c r="B65" s="228">
        <v>41</v>
      </c>
      <c r="C65" s="229" t="s">
        <v>267</v>
      </c>
      <c r="D65" s="228">
        <v>133.19999999999999</v>
      </c>
      <c r="E65" s="228" t="s">
        <v>181</v>
      </c>
      <c r="F65" s="228" t="s">
        <v>268</v>
      </c>
    </row>
    <row r="66" spans="2:6" ht="15.75" thickBot="1" x14ac:dyDescent="0.3">
      <c r="B66" s="228">
        <v>42</v>
      </c>
      <c r="C66" s="229" t="s">
        <v>269</v>
      </c>
      <c r="D66" s="228">
        <v>207</v>
      </c>
      <c r="E66" s="228" t="s">
        <v>181</v>
      </c>
      <c r="F66" s="228" t="s">
        <v>268</v>
      </c>
    </row>
    <row r="67" spans="2:6" ht="15.75" thickBot="1" x14ac:dyDescent="0.3">
      <c r="B67" s="228">
        <v>43</v>
      </c>
      <c r="C67" s="229" t="s">
        <v>270</v>
      </c>
      <c r="D67" s="228">
        <v>234</v>
      </c>
      <c r="E67" s="228" t="s">
        <v>181</v>
      </c>
      <c r="F67" s="228" t="s">
        <v>268</v>
      </c>
    </row>
    <row r="68" spans="2:6" ht="15.75" thickBot="1" x14ac:dyDescent="0.3">
      <c r="B68" s="228">
        <v>44</v>
      </c>
      <c r="C68" s="229" t="s">
        <v>271</v>
      </c>
      <c r="D68" s="228">
        <v>544.5</v>
      </c>
      <c r="E68" s="228" t="s">
        <v>181</v>
      </c>
      <c r="F68" s="228" t="s">
        <v>272</v>
      </c>
    </row>
    <row r="69" spans="2:6" ht="15.75" thickBot="1" x14ac:dyDescent="0.3">
      <c r="B69" s="228">
        <v>45</v>
      </c>
      <c r="C69" s="229" t="s">
        <v>273</v>
      </c>
      <c r="D69" s="228">
        <v>234</v>
      </c>
      <c r="E69" s="228" t="s">
        <v>181</v>
      </c>
      <c r="F69" s="228" t="s">
        <v>274</v>
      </c>
    </row>
    <row r="70" spans="2:6" ht="15.75" thickBot="1" x14ac:dyDescent="0.3">
      <c r="B70" s="228">
        <v>46</v>
      </c>
      <c r="C70" s="229" t="s">
        <v>269</v>
      </c>
      <c r="D70" s="228">
        <v>207</v>
      </c>
      <c r="E70" s="228" t="s">
        <v>181</v>
      </c>
      <c r="F70" s="228" t="s">
        <v>211</v>
      </c>
    </row>
    <row r="71" spans="2:6" ht="15.75" thickBot="1" x14ac:dyDescent="0.3">
      <c r="B71" s="228">
        <v>47</v>
      </c>
      <c r="C71" s="229" t="s">
        <v>265</v>
      </c>
      <c r="D71" s="228">
        <v>1089</v>
      </c>
      <c r="E71" s="228" t="s">
        <v>181</v>
      </c>
      <c r="F71" s="228" t="s">
        <v>275</v>
      </c>
    </row>
    <row r="72" spans="2:6" ht="15.75" thickBot="1" x14ac:dyDescent="0.3">
      <c r="B72" s="228">
        <v>48</v>
      </c>
      <c r="C72" s="229" t="s">
        <v>276</v>
      </c>
      <c r="D72" s="228">
        <v>565.79999999999995</v>
      </c>
      <c r="E72" s="228" t="s">
        <v>192</v>
      </c>
      <c r="F72" s="228" t="s">
        <v>229</v>
      </c>
    </row>
    <row r="73" spans="2:6" ht="15.75" thickBot="1" x14ac:dyDescent="0.3">
      <c r="B73" s="228">
        <v>49</v>
      </c>
      <c r="C73" s="229" t="s">
        <v>241</v>
      </c>
      <c r="D73" s="228">
        <f>196.82+28.9</f>
        <v>225.72</v>
      </c>
      <c r="E73" s="228" t="s">
        <v>192</v>
      </c>
      <c r="F73" s="228" t="s">
        <v>277</v>
      </c>
    </row>
    <row r="74" spans="2:6" ht="15.75" thickBot="1" x14ac:dyDescent="0.3">
      <c r="B74" s="228">
        <v>50</v>
      </c>
      <c r="C74" s="229" t="s">
        <v>278</v>
      </c>
      <c r="D74" s="228">
        <v>117</v>
      </c>
      <c r="E74" s="228" t="s">
        <v>279</v>
      </c>
      <c r="F74" s="228" t="s">
        <v>233</v>
      </c>
    </row>
    <row r="75" spans="2:6" ht="15.75" thickBot="1" x14ac:dyDescent="0.3">
      <c r="B75" s="228">
        <v>51</v>
      </c>
      <c r="C75" s="229" t="s">
        <v>280</v>
      </c>
      <c r="D75" s="228">
        <v>117</v>
      </c>
      <c r="E75" s="228" t="s">
        <v>279</v>
      </c>
      <c r="F75" s="228" t="s">
        <v>196</v>
      </c>
    </row>
    <row r="76" spans="2:6" ht="15.75" thickBot="1" x14ac:dyDescent="0.3">
      <c r="B76" s="228">
        <v>52</v>
      </c>
      <c r="C76" s="229" t="s">
        <v>281</v>
      </c>
      <c r="D76" s="228">
        <v>270.39999999999998</v>
      </c>
      <c r="E76" s="228" t="s">
        <v>279</v>
      </c>
      <c r="F76" s="228" t="s">
        <v>282</v>
      </c>
    </row>
    <row r="77" spans="2:6" ht="15.75" thickBot="1" x14ac:dyDescent="0.3">
      <c r="B77" s="228">
        <v>53</v>
      </c>
      <c r="C77" s="229" t="s">
        <v>283</v>
      </c>
      <c r="D77" s="228">
        <v>117</v>
      </c>
      <c r="E77" s="228" t="s">
        <v>279</v>
      </c>
      <c r="F77" s="228" t="s">
        <v>261</v>
      </c>
    </row>
    <row r="78" spans="2:6" ht="15.75" thickBot="1" x14ac:dyDescent="0.3">
      <c r="B78" s="228">
        <v>54</v>
      </c>
      <c r="C78" s="229" t="s">
        <v>278</v>
      </c>
      <c r="D78" s="228">
        <v>117</v>
      </c>
      <c r="E78" s="228" t="s">
        <v>279</v>
      </c>
      <c r="F78" s="228" t="s">
        <v>226</v>
      </c>
    </row>
    <row r="79" spans="2:6" ht="15.75" thickBot="1" x14ac:dyDescent="0.3">
      <c r="B79" s="228">
        <v>55</v>
      </c>
      <c r="C79" s="229" t="s">
        <v>280</v>
      </c>
      <c r="D79" s="228">
        <v>117</v>
      </c>
      <c r="E79" s="228" t="s">
        <v>279</v>
      </c>
      <c r="F79" s="228" t="s">
        <v>284</v>
      </c>
    </row>
    <row r="80" spans="2:6" ht="15.75" thickBot="1" x14ac:dyDescent="0.3">
      <c r="B80" s="228">
        <v>56</v>
      </c>
      <c r="C80" s="229" t="s">
        <v>285</v>
      </c>
      <c r="D80" s="228">
        <v>78</v>
      </c>
      <c r="E80" s="228" t="s">
        <v>279</v>
      </c>
      <c r="F80" s="228" t="s">
        <v>208</v>
      </c>
    </row>
    <row r="81" spans="2:6" ht="15.75" thickBot="1" x14ac:dyDescent="0.3">
      <c r="B81" s="228">
        <v>57</v>
      </c>
      <c r="C81" s="229" t="s">
        <v>286</v>
      </c>
      <c r="D81" s="228">
        <v>593.4</v>
      </c>
      <c r="E81" s="228" t="s">
        <v>279</v>
      </c>
      <c r="F81" s="228" t="s">
        <v>200</v>
      </c>
    </row>
    <row r="82" spans="2:6" ht="15.75" thickBot="1" x14ac:dyDescent="0.3">
      <c r="B82" s="228">
        <v>58</v>
      </c>
      <c r="C82" s="229" t="s">
        <v>287</v>
      </c>
      <c r="D82" s="228">
        <v>78</v>
      </c>
      <c r="E82" s="228" t="s">
        <v>288</v>
      </c>
      <c r="F82" s="228" t="s">
        <v>289</v>
      </c>
    </row>
    <row r="83" spans="2:6" ht="15.75" thickBot="1" x14ac:dyDescent="0.3">
      <c r="B83" s="228">
        <v>59</v>
      </c>
      <c r="C83" s="229" t="s">
        <v>290</v>
      </c>
      <c r="D83" s="228">
        <v>593.4</v>
      </c>
      <c r="E83" s="228" t="s">
        <v>288</v>
      </c>
      <c r="F83" s="228" t="s">
        <v>233</v>
      </c>
    </row>
    <row r="84" spans="2:6" ht="15.75" thickBot="1" x14ac:dyDescent="0.3">
      <c r="B84" s="228">
        <v>60</v>
      </c>
      <c r="C84" s="229" t="s">
        <v>291</v>
      </c>
      <c r="D84" s="228">
        <v>78</v>
      </c>
      <c r="E84" s="228" t="s">
        <v>288</v>
      </c>
      <c r="F84" s="228" t="s">
        <v>202</v>
      </c>
    </row>
    <row r="85" spans="2:6" ht="15.75" thickBot="1" x14ac:dyDescent="0.3">
      <c r="B85" s="228">
        <v>61</v>
      </c>
      <c r="C85" s="229" t="s">
        <v>290</v>
      </c>
      <c r="D85" s="228">
        <v>593.4</v>
      </c>
      <c r="E85" s="228" t="s">
        <v>288</v>
      </c>
      <c r="F85" s="228" t="s">
        <v>292</v>
      </c>
    </row>
    <row r="86" spans="2:6" ht="15.75" thickBot="1" x14ac:dyDescent="0.3">
      <c r="B86" s="228">
        <v>62</v>
      </c>
      <c r="C86" s="229" t="s">
        <v>287</v>
      </c>
      <c r="D86" s="228">
        <v>78</v>
      </c>
      <c r="E86" s="228" t="s">
        <v>288</v>
      </c>
      <c r="F86" s="228" t="s">
        <v>282</v>
      </c>
    </row>
    <row r="87" spans="2:6" ht="15.75" thickBot="1" x14ac:dyDescent="0.3">
      <c r="B87" s="228">
        <v>63</v>
      </c>
      <c r="C87" s="229" t="s">
        <v>287</v>
      </c>
      <c r="D87" s="228">
        <v>78</v>
      </c>
      <c r="E87" s="228" t="s">
        <v>288</v>
      </c>
      <c r="F87" s="228" t="s">
        <v>293</v>
      </c>
    </row>
    <row r="88" spans="2:6" ht="15.75" thickBot="1" x14ac:dyDescent="0.3">
      <c r="B88" s="228">
        <v>64</v>
      </c>
      <c r="C88" s="229" t="s">
        <v>287</v>
      </c>
      <c r="D88" s="228">
        <v>78</v>
      </c>
      <c r="E88" s="228" t="s">
        <v>288</v>
      </c>
      <c r="F88" s="228" t="s">
        <v>294</v>
      </c>
    </row>
    <row r="89" spans="2:6" ht="15.75" thickBot="1" x14ac:dyDescent="0.3">
      <c r="B89" s="228">
        <v>65</v>
      </c>
      <c r="C89" s="229" t="s">
        <v>287</v>
      </c>
      <c r="D89" s="228">
        <v>78</v>
      </c>
      <c r="E89" s="228" t="s">
        <v>288</v>
      </c>
      <c r="F89" s="228" t="s">
        <v>295</v>
      </c>
    </row>
    <row r="90" spans="2:6" ht="15.75" thickBot="1" x14ac:dyDescent="0.3">
      <c r="B90" s="228">
        <v>66</v>
      </c>
      <c r="C90" s="229" t="s">
        <v>291</v>
      </c>
      <c r="D90" s="228">
        <v>78</v>
      </c>
      <c r="E90" s="228" t="s">
        <v>296</v>
      </c>
      <c r="F90" s="228" t="s">
        <v>297</v>
      </c>
    </row>
    <row r="91" spans="2:6" ht="15.75" thickBot="1" x14ac:dyDescent="0.3">
      <c r="B91" s="228">
        <v>67</v>
      </c>
      <c r="C91" s="229" t="s">
        <v>291</v>
      </c>
      <c r="D91" s="228">
        <v>78</v>
      </c>
      <c r="E91" s="228" t="s">
        <v>296</v>
      </c>
      <c r="F91" s="228" t="s">
        <v>298</v>
      </c>
    </row>
    <row r="92" spans="2:6" ht="15.75" thickBot="1" x14ac:dyDescent="0.3">
      <c r="B92" s="228">
        <v>68</v>
      </c>
      <c r="C92" s="229" t="s">
        <v>299</v>
      </c>
      <c r="D92" s="228">
        <v>117</v>
      </c>
      <c r="E92" s="228" t="s">
        <v>300</v>
      </c>
      <c r="F92" s="228" t="s">
        <v>268</v>
      </c>
    </row>
    <row r="93" spans="2:6" ht="15.75" thickBot="1" x14ac:dyDescent="0.3">
      <c r="B93" s="228">
        <v>69</v>
      </c>
      <c r="C93" s="229" t="s">
        <v>301</v>
      </c>
      <c r="D93" s="228">
        <v>117</v>
      </c>
      <c r="E93" s="228" t="s">
        <v>300</v>
      </c>
      <c r="F93" s="228" t="s">
        <v>204</v>
      </c>
    </row>
    <row r="94" spans="2:6" ht="15.75" thickBot="1" x14ac:dyDescent="0.3">
      <c r="B94" s="228">
        <v>70</v>
      </c>
      <c r="C94" s="229" t="s">
        <v>302</v>
      </c>
      <c r="D94" s="228">
        <v>316.2</v>
      </c>
      <c r="E94" s="228" t="s">
        <v>300</v>
      </c>
      <c r="F94" s="228" t="s">
        <v>264</v>
      </c>
    </row>
    <row r="95" spans="2:6" ht="15.75" thickBot="1" x14ac:dyDescent="0.3">
      <c r="B95" s="228">
        <v>71</v>
      </c>
      <c r="C95" s="229" t="s">
        <v>303</v>
      </c>
      <c r="D95" s="228">
        <v>216.32</v>
      </c>
      <c r="E95" s="228" t="s">
        <v>300</v>
      </c>
      <c r="F95" s="228" t="s">
        <v>304</v>
      </c>
    </row>
    <row r="96" spans="2:6" ht="15.75" thickBot="1" x14ac:dyDescent="0.3">
      <c r="B96" s="228">
        <v>72</v>
      </c>
      <c r="C96" s="229" t="s">
        <v>305</v>
      </c>
      <c r="D96" s="228">
        <v>78</v>
      </c>
      <c r="E96" s="228" t="s">
        <v>306</v>
      </c>
      <c r="F96" s="228" t="s">
        <v>202</v>
      </c>
    </row>
    <row r="97" spans="2:6" ht="15.75" thickBot="1" x14ac:dyDescent="0.3">
      <c r="B97" s="228">
        <v>73</v>
      </c>
      <c r="C97" s="229" t="s">
        <v>307</v>
      </c>
      <c r="D97" s="228">
        <v>172.8</v>
      </c>
      <c r="E97" s="228" t="s">
        <v>306</v>
      </c>
      <c r="F97" s="228" t="s">
        <v>242</v>
      </c>
    </row>
    <row r="98" spans="2:6" ht="15.75" thickBot="1" x14ac:dyDescent="0.3">
      <c r="B98" s="228">
        <v>74</v>
      </c>
      <c r="C98" s="229" t="s">
        <v>307</v>
      </c>
      <c r="D98" s="228">
        <v>172.8</v>
      </c>
      <c r="E98" s="228" t="s">
        <v>306</v>
      </c>
      <c r="F98" s="228" t="s">
        <v>214</v>
      </c>
    </row>
    <row r="99" spans="2:6" ht="15.75" thickBot="1" x14ac:dyDescent="0.3">
      <c r="B99" s="228">
        <v>75</v>
      </c>
      <c r="C99" s="229" t="s">
        <v>308</v>
      </c>
      <c r="D99" s="228">
        <v>78</v>
      </c>
      <c r="E99" s="228" t="s">
        <v>306</v>
      </c>
      <c r="F99" s="228" t="s">
        <v>198</v>
      </c>
    </row>
    <row r="100" spans="2:6" ht="15.75" thickBot="1" x14ac:dyDescent="0.3">
      <c r="B100" s="228">
        <v>76</v>
      </c>
      <c r="C100" s="229" t="s">
        <v>309</v>
      </c>
      <c r="D100" s="228">
        <v>316.2</v>
      </c>
      <c r="E100" s="228" t="s">
        <v>306</v>
      </c>
      <c r="F100" s="228" t="s">
        <v>310</v>
      </c>
    </row>
    <row r="101" spans="2:6" ht="15.75" thickBot="1" x14ac:dyDescent="0.3">
      <c r="B101" s="228">
        <v>77</v>
      </c>
      <c r="C101" s="229" t="s">
        <v>311</v>
      </c>
      <c r="D101" s="228">
        <v>117</v>
      </c>
      <c r="E101" s="228" t="s">
        <v>312</v>
      </c>
      <c r="F101" s="228" t="s">
        <v>297</v>
      </c>
    </row>
    <row r="102" spans="2:6" ht="15.75" thickBot="1" x14ac:dyDescent="0.3">
      <c r="B102" s="228">
        <v>78</v>
      </c>
      <c r="C102" s="229" t="s">
        <v>313</v>
      </c>
      <c r="D102" s="228">
        <v>414</v>
      </c>
      <c r="E102" s="228" t="s">
        <v>314</v>
      </c>
      <c r="F102" s="228" t="s">
        <v>226</v>
      </c>
    </row>
    <row r="103" spans="2:6" ht="15.75" thickBot="1" x14ac:dyDescent="0.3">
      <c r="B103" s="228">
        <v>79</v>
      </c>
      <c r="C103" s="229" t="s">
        <v>315</v>
      </c>
      <c r="D103" s="228">
        <v>207</v>
      </c>
      <c r="E103" s="228" t="s">
        <v>314</v>
      </c>
      <c r="F103" s="228" t="s">
        <v>297</v>
      </c>
    </row>
    <row r="104" spans="2:6" ht="15.75" thickBot="1" x14ac:dyDescent="0.3">
      <c r="B104" s="228">
        <v>80</v>
      </c>
      <c r="C104" s="229" t="s">
        <v>316</v>
      </c>
      <c r="D104" s="228">
        <v>234</v>
      </c>
      <c r="E104" s="228" t="s">
        <v>314</v>
      </c>
      <c r="F104" s="228" t="s">
        <v>317</v>
      </c>
    </row>
    <row r="105" spans="2:6" ht="15.75" thickBot="1" x14ac:dyDescent="0.3">
      <c r="B105" s="228">
        <v>81</v>
      </c>
      <c r="C105" s="229" t="s">
        <v>318</v>
      </c>
      <c r="D105" s="228">
        <v>414</v>
      </c>
      <c r="E105" s="228" t="s">
        <v>314</v>
      </c>
      <c r="F105" s="228" t="s">
        <v>319</v>
      </c>
    </row>
    <row r="106" spans="2:6" ht="15.75" thickBot="1" x14ac:dyDescent="0.3">
      <c r="B106" s="228">
        <v>82</v>
      </c>
      <c r="C106" s="229" t="s">
        <v>320</v>
      </c>
      <c r="D106" s="228">
        <v>285.12</v>
      </c>
      <c r="E106" s="228" t="s">
        <v>314</v>
      </c>
      <c r="F106" s="228" t="s">
        <v>321</v>
      </c>
    </row>
    <row r="107" spans="2:6" ht="15.75" thickBot="1" x14ac:dyDescent="0.3">
      <c r="B107" s="228">
        <v>83</v>
      </c>
      <c r="C107" s="229" t="s">
        <v>311</v>
      </c>
      <c r="D107" s="228">
        <v>117</v>
      </c>
      <c r="E107" s="228" t="s">
        <v>314</v>
      </c>
      <c r="F107" s="228" t="s">
        <v>294</v>
      </c>
    </row>
    <row r="108" spans="2:6" ht="15.75" thickBot="1" x14ac:dyDescent="0.3">
      <c r="B108" s="228">
        <v>84</v>
      </c>
      <c r="C108" s="229" t="s">
        <v>322</v>
      </c>
      <c r="D108" s="228">
        <v>172.8</v>
      </c>
      <c r="E108" s="228" t="s">
        <v>323</v>
      </c>
      <c r="F108" s="228" t="s">
        <v>321</v>
      </c>
    </row>
    <row r="109" spans="2:6" ht="15.75" thickBot="1" x14ac:dyDescent="0.3">
      <c r="B109" s="228">
        <v>85</v>
      </c>
      <c r="C109" s="229" t="s">
        <v>324</v>
      </c>
      <c r="D109" s="228">
        <v>108</v>
      </c>
      <c r="E109" s="228" t="s">
        <v>325</v>
      </c>
      <c r="F109" s="228" t="s">
        <v>268</v>
      </c>
    </row>
    <row r="110" spans="2:6" ht="15.75" thickBot="1" x14ac:dyDescent="0.3">
      <c r="B110" s="228">
        <v>86</v>
      </c>
      <c r="C110" s="229" t="s">
        <v>326</v>
      </c>
      <c r="D110" s="228">
        <v>78</v>
      </c>
      <c r="E110" s="228" t="s">
        <v>325</v>
      </c>
      <c r="F110" s="228" t="s">
        <v>264</v>
      </c>
    </row>
    <row r="111" spans="2:6" ht="15.75" thickBot="1" x14ac:dyDescent="0.3">
      <c r="B111" s="228">
        <v>87</v>
      </c>
      <c r="C111" s="229" t="s">
        <v>327</v>
      </c>
      <c r="D111" s="228">
        <v>414</v>
      </c>
      <c r="E111" s="228" t="s">
        <v>325</v>
      </c>
      <c r="F111" s="228" t="s">
        <v>232</v>
      </c>
    </row>
    <row r="112" spans="2:6" ht="15.75" thickBot="1" x14ac:dyDescent="0.3">
      <c r="B112" s="228">
        <v>88</v>
      </c>
      <c r="C112" s="229" t="s">
        <v>328</v>
      </c>
      <c r="D112" s="228">
        <v>39</v>
      </c>
      <c r="E112" s="228" t="s">
        <v>325</v>
      </c>
      <c r="F112" s="228" t="s">
        <v>329</v>
      </c>
    </row>
    <row r="113" spans="2:6" ht="15.75" thickBot="1" x14ac:dyDescent="0.3">
      <c r="B113" s="228">
        <v>89</v>
      </c>
      <c r="C113" s="229" t="s">
        <v>330</v>
      </c>
      <c r="D113" s="228">
        <v>414</v>
      </c>
      <c r="E113" s="228" t="s">
        <v>331</v>
      </c>
      <c r="F113" s="228" t="s">
        <v>258</v>
      </c>
    </row>
    <row r="114" spans="2:6" ht="15.75" thickBot="1" x14ac:dyDescent="0.3">
      <c r="B114" s="228">
        <v>90</v>
      </c>
      <c r="C114" s="229" t="s">
        <v>332</v>
      </c>
      <c r="D114" s="228">
        <v>276.64</v>
      </c>
      <c r="E114" s="228" t="s">
        <v>331</v>
      </c>
      <c r="F114" s="228" t="s">
        <v>198</v>
      </c>
    </row>
    <row r="115" spans="2:6" ht="15.75" thickBot="1" x14ac:dyDescent="0.3">
      <c r="B115" s="228">
        <v>91</v>
      </c>
      <c r="C115" s="229" t="s">
        <v>333</v>
      </c>
      <c r="D115" s="228">
        <v>202.5</v>
      </c>
      <c r="E115" s="228" t="s">
        <v>331</v>
      </c>
      <c r="F115" s="228" t="s">
        <v>282</v>
      </c>
    </row>
    <row r="116" spans="2:6" ht="15.75" thickBot="1" x14ac:dyDescent="0.3">
      <c r="B116" s="228">
        <v>92</v>
      </c>
      <c r="C116" s="229" t="s">
        <v>334</v>
      </c>
      <c r="D116" s="228">
        <v>161.37</v>
      </c>
      <c r="E116" s="228" t="s">
        <v>331</v>
      </c>
      <c r="F116" s="228" t="s">
        <v>211</v>
      </c>
    </row>
    <row r="117" spans="2:6" ht="15.75" thickBot="1" x14ac:dyDescent="0.3">
      <c r="B117" s="228">
        <v>93</v>
      </c>
      <c r="C117" s="229" t="s">
        <v>324</v>
      </c>
      <c r="D117" s="228">
        <v>118.8</v>
      </c>
      <c r="E117" s="228" t="s">
        <v>331</v>
      </c>
      <c r="F117" s="228" t="s">
        <v>196</v>
      </c>
    </row>
    <row r="118" spans="2:6" ht="15.75" thickBot="1" x14ac:dyDescent="0.3">
      <c r="B118" s="228">
        <v>94</v>
      </c>
      <c r="C118" s="229" t="s">
        <v>335</v>
      </c>
      <c r="D118" s="228">
        <v>39</v>
      </c>
      <c r="E118" s="228" t="s">
        <v>336</v>
      </c>
      <c r="F118" s="228" t="s">
        <v>292</v>
      </c>
    </row>
    <row r="119" spans="2:6" ht="15.75" thickBot="1" x14ac:dyDescent="0.3">
      <c r="B119" s="228">
        <v>95</v>
      </c>
      <c r="C119" s="229" t="s">
        <v>337</v>
      </c>
      <c r="D119" s="228">
        <v>117</v>
      </c>
      <c r="E119" s="228" t="s">
        <v>336</v>
      </c>
      <c r="F119" s="228" t="s">
        <v>201</v>
      </c>
    </row>
    <row r="120" spans="2:6" ht="15.75" thickBot="1" x14ac:dyDescent="0.3">
      <c r="B120" s="228">
        <v>96</v>
      </c>
      <c r="C120" s="229" t="s">
        <v>338</v>
      </c>
      <c r="D120" s="228">
        <v>296.7</v>
      </c>
      <c r="E120" s="228" t="s">
        <v>339</v>
      </c>
      <c r="F120" s="228" t="s">
        <v>200</v>
      </c>
    </row>
    <row r="121" spans="2:6" ht="15.75" thickBot="1" x14ac:dyDescent="0.3">
      <c r="B121" s="228">
        <v>97</v>
      </c>
      <c r="C121" s="229" t="s">
        <v>340</v>
      </c>
      <c r="D121" s="228">
        <v>309.60000000000002</v>
      </c>
      <c r="E121" s="228" t="s">
        <v>184</v>
      </c>
      <c r="F121" s="228" t="s">
        <v>211</v>
      </c>
    </row>
    <row r="122" spans="2:6" ht="15.75" thickBot="1" x14ac:dyDescent="0.3">
      <c r="B122" s="228">
        <v>98</v>
      </c>
      <c r="C122" s="229" t="s">
        <v>338</v>
      </c>
      <c r="D122" s="228">
        <v>296.7</v>
      </c>
      <c r="E122" s="228" t="s">
        <v>184</v>
      </c>
      <c r="F122" s="228" t="s">
        <v>198</v>
      </c>
    </row>
    <row r="123" spans="2:6" ht="16.5" thickBot="1" x14ac:dyDescent="0.3">
      <c r="B123" s="315" t="s">
        <v>185</v>
      </c>
      <c r="C123" s="315"/>
      <c r="D123" s="230">
        <f>SUM(D25:D122)</f>
        <v>25945.97</v>
      </c>
      <c r="E123" s="315"/>
      <c r="F123" s="315"/>
    </row>
    <row r="125" spans="2:6" ht="15.75" thickBot="1" x14ac:dyDescent="0.3">
      <c r="B125" s="314" t="s">
        <v>341</v>
      </c>
      <c r="C125" s="314"/>
      <c r="D125" s="314"/>
      <c r="E125" s="314"/>
      <c r="F125" s="314"/>
    </row>
    <row r="126" spans="2:6" ht="15.75" thickBot="1" x14ac:dyDescent="0.3">
      <c r="B126" s="226" t="s">
        <v>172</v>
      </c>
      <c r="C126" s="227" t="s">
        <v>173</v>
      </c>
      <c r="D126" s="226" t="s">
        <v>174</v>
      </c>
      <c r="E126" s="226" t="s">
        <v>175</v>
      </c>
      <c r="F126" s="226" t="s">
        <v>176</v>
      </c>
    </row>
    <row r="127" spans="2:6" ht="15.75" thickBot="1" x14ac:dyDescent="0.3">
      <c r="B127" s="228">
        <v>1</v>
      </c>
      <c r="C127" s="229" t="s">
        <v>342</v>
      </c>
      <c r="D127" s="231">
        <v>295</v>
      </c>
      <c r="E127" s="228" t="s">
        <v>195</v>
      </c>
      <c r="F127" s="228" t="s">
        <v>196</v>
      </c>
    </row>
    <row r="128" spans="2:6" ht="15.75" thickBot="1" x14ac:dyDescent="0.3">
      <c r="B128" s="228">
        <v>2</v>
      </c>
      <c r="C128" s="229" t="s">
        <v>342</v>
      </c>
      <c r="D128" s="231">
        <v>295</v>
      </c>
      <c r="E128" s="228" t="s">
        <v>195</v>
      </c>
      <c r="F128" s="228" t="s">
        <v>201</v>
      </c>
    </row>
    <row r="129" spans="2:6" ht="15.75" thickBot="1" x14ac:dyDescent="0.3">
      <c r="B129" s="228">
        <v>3</v>
      </c>
      <c r="C129" s="229" t="s">
        <v>343</v>
      </c>
      <c r="D129" s="231">
        <v>1064.52</v>
      </c>
      <c r="E129" s="228" t="s">
        <v>195</v>
      </c>
      <c r="F129" s="228" t="s">
        <v>198</v>
      </c>
    </row>
    <row r="130" spans="2:6" ht="15.75" thickBot="1" x14ac:dyDescent="0.3">
      <c r="B130" s="228">
        <v>4</v>
      </c>
      <c r="C130" s="229" t="s">
        <v>199</v>
      </c>
      <c r="D130" s="231">
        <v>295</v>
      </c>
      <c r="E130" s="228" t="s">
        <v>195</v>
      </c>
      <c r="F130" s="228" t="s">
        <v>200</v>
      </c>
    </row>
    <row r="131" spans="2:6" ht="15.75" thickBot="1" x14ac:dyDescent="0.3">
      <c r="B131" s="228">
        <v>5</v>
      </c>
      <c r="C131" s="229" t="s">
        <v>342</v>
      </c>
      <c r="D131" s="231">
        <v>295</v>
      </c>
      <c r="E131" s="228" t="s">
        <v>195</v>
      </c>
      <c r="F131" s="228" t="s">
        <v>202</v>
      </c>
    </row>
    <row r="132" spans="2:6" ht="15.75" thickBot="1" x14ac:dyDescent="0.3">
      <c r="B132" s="228">
        <v>6</v>
      </c>
      <c r="C132" s="229" t="s">
        <v>342</v>
      </c>
      <c r="D132" s="231">
        <v>295</v>
      </c>
      <c r="E132" s="228" t="s">
        <v>203</v>
      </c>
      <c r="F132" s="228" t="s">
        <v>204</v>
      </c>
    </row>
    <row r="133" spans="2:6" ht="15.75" thickBot="1" x14ac:dyDescent="0.3">
      <c r="B133" s="228">
        <v>7</v>
      </c>
      <c r="C133" s="229" t="s">
        <v>344</v>
      </c>
      <c r="D133" s="231">
        <v>293.25</v>
      </c>
      <c r="E133" s="228" t="s">
        <v>206</v>
      </c>
      <c r="F133" s="228" t="s">
        <v>198</v>
      </c>
    </row>
    <row r="134" spans="2:6" ht="15.75" thickBot="1" x14ac:dyDescent="0.3">
      <c r="B134" s="228">
        <v>8</v>
      </c>
      <c r="C134" s="229" t="s">
        <v>344</v>
      </c>
      <c r="D134" s="231">
        <v>293.25</v>
      </c>
      <c r="E134" s="228" t="s">
        <v>206</v>
      </c>
      <c r="F134" s="228" t="s">
        <v>208</v>
      </c>
    </row>
    <row r="135" spans="2:6" ht="15.75" thickBot="1" x14ac:dyDescent="0.3">
      <c r="B135" s="228">
        <v>9</v>
      </c>
      <c r="C135" s="229" t="s">
        <v>345</v>
      </c>
      <c r="D135" s="231">
        <v>293.25</v>
      </c>
      <c r="E135" s="228" t="s">
        <v>213</v>
      </c>
      <c r="F135" s="228" t="s">
        <v>216</v>
      </c>
    </row>
    <row r="136" spans="2:6" ht="15.75" thickBot="1" x14ac:dyDescent="0.3">
      <c r="B136" s="228">
        <v>10</v>
      </c>
      <c r="C136" s="229" t="s">
        <v>346</v>
      </c>
      <c r="D136" s="231">
        <v>95.74</v>
      </c>
      <c r="E136" s="228" t="s">
        <v>238</v>
      </c>
      <c r="F136" s="228" t="s">
        <v>242</v>
      </c>
    </row>
    <row r="137" spans="2:6" ht="15.75" thickBot="1" x14ac:dyDescent="0.3">
      <c r="B137" s="228">
        <v>11</v>
      </c>
      <c r="C137" s="229" t="s">
        <v>347</v>
      </c>
      <c r="D137" s="231">
        <v>457.8</v>
      </c>
      <c r="E137" s="228" t="s">
        <v>248</v>
      </c>
      <c r="F137" s="228" t="s">
        <v>251</v>
      </c>
    </row>
    <row r="138" spans="2:6" ht="15.75" thickBot="1" x14ac:dyDescent="0.3">
      <c r="B138" s="228">
        <v>12</v>
      </c>
      <c r="C138" s="229" t="s">
        <v>347</v>
      </c>
      <c r="D138" s="231">
        <v>660</v>
      </c>
      <c r="E138" s="228" t="s">
        <v>248</v>
      </c>
      <c r="F138" s="228" t="s">
        <v>242</v>
      </c>
    </row>
    <row r="139" spans="2:6" ht="15.75" thickBot="1" x14ac:dyDescent="0.3">
      <c r="B139" s="228">
        <v>13</v>
      </c>
      <c r="C139" s="229" t="s">
        <v>347</v>
      </c>
      <c r="D139" s="231">
        <v>457.8</v>
      </c>
      <c r="E139" s="228" t="s">
        <v>248</v>
      </c>
      <c r="F139" s="228" t="s">
        <v>249</v>
      </c>
    </row>
    <row r="140" spans="2:6" ht="15.75" thickBot="1" x14ac:dyDescent="0.3">
      <c r="B140" s="228">
        <v>14</v>
      </c>
      <c r="C140" s="229" t="s">
        <v>348</v>
      </c>
      <c r="D140" s="231">
        <v>56.8</v>
      </c>
      <c r="E140" s="228" t="s">
        <v>255</v>
      </c>
      <c r="F140" s="228" t="s">
        <v>242</v>
      </c>
    </row>
    <row r="141" spans="2:6" ht="15.75" thickBot="1" x14ac:dyDescent="0.3">
      <c r="B141" s="228">
        <v>15</v>
      </c>
      <c r="C141" s="229" t="s">
        <v>349</v>
      </c>
      <c r="D141" s="231">
        <v>684.41</v>
      </c>
      <c r="E141" s="228" t="s">
        <v>255</v>
      </c>
      <c r="F141" s="228" t="s">
        <v>258</v>
      </c>
    </row>
    <row r="142" spans="2:6" ht="15.75" thickBot="1" x14ac:dyDescent="0.3">
      <c r="B142" s="228">
        <v>16</v>
      </c>
      <c r="C142" s="229" t="s">
        <v>350</v>
      </c>
      <c r="D142" s="231">
        <v>510</v>
      </c>
      <c r="E142" s="228" t="s">
        <v>181</v>
      </c>
      <c r="F142" s="228" t="s">
        <v>264</v>
      </c>
    </row>
    <row r="143" spans="2:6" ht="15.75" thickBot="1" x14ac:dyDescent="0.3">
      <c r="B143" s="228">
        <v>17</v>
      </c>
      <c r="C143" s="229" t="s">
        <v>351</v>
      </c>
      <c r="D143" s="231">
        <v>95.74</v>
      </c>
      <c r="E143" s="228" t="s">
        <v>191</v>
      </c>
      <c r="F143" s="228" t="s">
        <v>277</v>
      </c>
    </row>
    <row r="144" spans="2:6" ht="15.75" thickBot="1" x14ac:dyDescent="0.3">
      <c r="B144" s="228">
        <v>18</v>
      </c>
      <c r="C144" s="229" t="s">
        <v>352</v>
      </c>
      <c r="D144" s="231">
        <v>684.41</v>
      </c>
      <c r="E144" s="228" t="s">
        <v>192</v>
      </c>
      <c r="F144" s="228" t="s">
        <v>229</v>
      </c>
    </row>
    <row r="145" spans="2:6" ht="15.75" thickBot="1" x14ac:dyDescent="0.3">
      <c r="B145" s="228">
        <v>19</v>
      </c>
      <c r="C145" s="229" t="s">
        <v>353</v>
      </c>
      <c r="D145" s="231">
        <v>444</v>
      </c>
      <c r="E145" s="228" t="s">
        <v>279</v>
      </c>
      <c r="F145" s="228" t="s">
        <v>282</v>
      </c>
    </row>
    <row r="146" spans="2:6" ht="15.75" thickBot="1" x14ac:dyDescent="0.3">
      <c r="B146" s="228">
        <v>20</v>
      </c>
      <c r="C146" s="229" t="s">
        <v>354</v>
      </c>
      <c r="D146" s="231">
        <v>787.1</v>
      </c>
      <c r="E146" s="228" t="s">
        <v>279</v>
      </c>
      <c r="F146" s="228" t="s">
        <v>200</v>
      </c>
    </row>
    <row r="147" spans="2:6" ht="15.75" thickBot="1" x14ac:dyDescent="0.3">
      <c r="B147" s="228">
        <v>21</v>
      </c>
      <c r="C147" s="229" t="s">
        <v>355</v>
      </c>
      <c r="D147" s="231">
        <v>40</v>
      </c>
      <c r="E147" s="228" t="s">
        <v>288</v>
      </c>
      <c r="F147" s="228" t="s">
        <v>282</v>
      </c>
    </row>
    <row r="148" spans="2:6" ht="15.75" thickBot="1" x14ac:dyDescent="0.3">
      <c r="B148" s="228">
        <v>22</v>
      </c>
      <c r="C148" s="229" t="s">
        <v>356</v>
      </c>
      <c r="D148" s="231">
        <v>787.1</v>
      </c>
      <c r="E148" s="228" t="s">
        <v>288</v>
      </c>
      <c r="F148" s="228" t="s">
        <v>233</v>
      </c>
    </row>
    <row r="149" spans="2:6" ht="15.75" thickBot="1" x14ac:dyDescent="0.3">
      <c r="B149" s="228">
        <v>23</v>
      </c>
      <c r="C149" s="229" t="s">
        <v>357</v>
      </c>
      <c r="D149" s="231">
        <v>787.1</v>
      </c>
      <c r="E149" s="228" t="s">
        <v>288</v>
      </c>
      <c r="F149" s="228" t="s">
        <v>292</v>
      </c>
    </row>
    <row r="150" spans="2:6" ht="15.75" thickBot="1" x14ac:dyDescent="0.3">
      <c r="B150" s="228">
        <v>24</v>
      </c>
      <c r="C150" s="229" t="s">
        <v>358</v>
      </c>
      <c r="D150" s="231">
        <v>40</v>
      </c>
      <c r="E150" s="228" t="s">
        <v>288</v>
      </c>
      <c r="F150" s="228" t="s">
        <v>293</v>
      </c>
    </row>
    <row r="151" spans="2:6" ht="15.75" thickBot="1" x14ac:dyDescent="0.3">
      <c r="B151" s="228">
        <v>25</v>
      </c>
      <c r="C151" s="229" t="s">
        <v>358</v>
      </c>
      <c r="D151" s="231">
        <v>40</v>
      </c>
      <c r="E151" s="228" t="s">
        <v>288</v>
      </c>
      <c r="F151" s="228" t="s">
        <v>202</v>
      </c>
    </row>
    <row r="152" spans="2:6" ht="15.75" thickBot="1" x14ac:dyDescent="0.3">
      <c r="B152" s="228">
        <v>26</v>
      </c>
      <c r="C152" s="229" t="s">
        <v>355</v>
      </c>
      <c r="D152" s="231">
        <v>40</v>
      </c>
      <c r="E152" s="228" t="s">
        <v>288</v>
      </c>
      <c r="F152" s="228" t="s">
        <v>294</v>
      </c>
    </row>
    <row r="153" spans="2:6" ht="15.75" thickBot="1" x14ac:dyDescent="0.3">
      <c r="B153" s="228">
        <v>27</v>
      </c>
      <c r="C153" s="229" t="s">
        <v>358</v>
      </c>
      <c r="D153" s="231">
        <v>40</v>
      </c>
      <c r="E153" s="228" t="s">
        <v>288</v>
      </c>
      <c r="F153" s="228" t="s">
        <v>295</v>
      </c>
    </row>
    <row r="154" spans="2:6" ht="15.75" thickBot="1" x14ac:dyDescent="0.3">
      <c r="B154" s="228">
        <v>28</v>
      </c>
      <c r="C154" s="229" t="s">
        <v>358</v>
      </c>
      <c r="D154" s="231">
        <v>40</v>
      </c>
      <c r="E154" s="228" t="s">
        <v>288</v>
      </c>
      <c r="F154" s="228" t="s">
        <v>289</v>
      </c>
    </row>
    <row r="155" spans="2:6" ht="15.75" thickBot="1" x14ac:dyDescent="0.3">
      <c r="B155" s="228">
        <v>29</v>
      </c>
      <c r="C155" s="229" t="s">
        <v>359</v>
      </c>
      <c r="D155" s="231">
        <v>333</v>
      </c>
      <c r="E155" s="228" t="s">
        <v>300</v>
      </c>
      <c r="F155" s="228" t="s">
        <v>304</v>
      </c>
    </row>
    <row r="156" spans="2:6" ht="15.75" thickBot="1" x14ac:dyDescent="0.3">
      <c r="B156" s="228">
        <v>30</v>
      </c>
      <c r="C156" s="229" t="s">
        <v>360</v>
      </c>
      <c r="D156" s="231">
        <v>337.5</v>
      </c>
      <c r="E156" s="228" t="s">
        <v>300</v>
      </c>
      <c r="F156" s="228" t="s">
        <v>264</v>
      </c>
    </row>
    <row r="157" spans="2:6" ht="15.75" thickBot="1" x14ac:dyDescent="0.3">
      <c r="B157" s="228">
        <v>31</v>
      </c>
      <c r="C157" s="229" t="s">
        <v>361</v>
      </c>
      <c r="D157" s="231">
        <v>140</v>
      </c>
      <c r="E157" s="228" t="s">
        <v>300</v>
      </c>
      <c r="F157" s="228" t="s">
        <v>268</v>
      </c>
    </row>
    <row r="158" spans="2:6" ht="15.75" thickBot="1" x14ac:dyDescent="0.3">
      <c r="B158" s="228">
        <v>32</v>
      </c>
      <c r="C158" s="229" t="s">
        <v>362</v>
      </c>
      <c r="D158" s="231">
        <v>140</v>
      </c>
      <c r="E158" s="228" t="s">
        <v>300</v>
      </c>
      <c r="F158" s="228" t="s">
        <v>204</v>
      </c>
    </row>
    <row r="159" spans="2:6" ht="15.75" thickBot="1" x14ac:dyDescent="0.3">
      <c r="B159" s="228">
        <v>33</v>
      </c>
      <c r="C159" s="229" t="s">
        <v>363</v>
      </c>
      <c r="D159" s="231">
        <v>308</v>
      </c>
      <c r="E159" s="228" t="s">
        <v>306</v>
      </c>
      <c r="F159" s="228" t="s">
        <v>242</v>
      </c>
    </row>
    <row r="160" spans="2:6" ht="15.75" thickBot="1" x14ac:dyDescent="0.3">
      <c r="B160" s="228">
        <v>34</v>
      </c>
      <c r="C160" s="229" t="s">
        <v>364</v>
      </c>
      <c r="D160" s="231">
        <v>60</v>
      </c>
      <c r="E160" s="228" t="s">
        <v>306</v>
      </c>
      <c r="F160" s="228" t="s">
        <v>198</v>
      </c>
    </row>
    <row r="161" spans="2:6" ht="15.75" thickBot="1" x14ac:dyDescent="0.3">
      <c r="B161" s="228">
        <v>35</v>
      </c>
      <c r="C161" s="229" t="s">
        <v>365</v>
      </c>
      <c r="D161" s="231">
        <v>337.5</v>
      </c>
      <c r="E161" s="228" t="s">
        <v>306</v>
      </c>
      <c r="F161" s="228" t="s">
        <v>310</v>
      </c>
    </row>
    <row r="162" spans="2:6" ht="15.75" thickBot="1" x14ac:dyDescent="0.3">
      <c r="B162" s="228">
        <v>36</v>
      </c>
      <c r="C162" s="229" t="s">
        <v>366</v>
      </c>
      <c r="D162" s="231">
        <v>308</v>
      </c>
      <c r="E162" s="228" t="s">
        <v>306</v>
      </c>
      <c r="F162" s="228" t="s">
        <v>214</v>
      </c>
    </row>
    <row r="163" spans="2:6" ht="15.75" thickBot="1" x14ac:dyDescent="0.3">
      <c r="B163" s="228">
        <v>37</v>
      </c>
      <c r="C163" s="229" t="s">
        <v>367</v>
      </c>
      <c r="D163" s="231">
        <v>332</v>
      </c>
      <c r="E163" s="228" t="s">
        <v>314</v>
      </c>
      <c r="F163" s="228" t="s">
        <v>198</v>
      </c>
    </row>
    <row r="164" spans="2:6" ht="15.75" thickBot="1" x14ac:dyDescent="0.3">
      <c r="B164" s="228">
        <v>38</v>
      </c>
      <c r="C164" s="229" t="s">
        <v>368</v>
      </c>
      <c r="D164" s="231">
        <v>160</v>
      </c>
      <c r="E164" s="228" t="s">
        <v>323</v>
      </c>
      <c r="F164" s="228" t="s">
        <v>198</v>
      </c>
    </row>
    <row r="165" spans="2:6" ht="15.75" thickBot="1" x14ac:dyDescent="0.3">
      <c r="B165" s="228">
        <v>39</v>
      </c>
      <c r="C165" s="229" t="s">
        <v>369</v>
      </c>
      <c r="D165" s="231">
        <v>308</v>
      </c>
      <c r="E165" s="228" t="s">
        <v>331</v>
      </c>
      <c r="F165" s="228" t="s">
        <v>196</v>
      </c>
    </row>
    <row r="166" spans="2:6" ht="15.75" thickBot="1" x14ac:dyDescent="0.3">
      <c r="B166" s="228">
        <v>40</v>
      </c>
      <c r="C166" s="229" t="s">
        <v>370</v>
      </c>
      <c r="D166" s="231">
        <v>423</v>
      </c>
      <c r="E166" s="228" t="s">
        <v>331</v>
      </c>
      <c r="F166" s="228" t="s">
        <v>211</v>
      </c>
    </row>
    <row r="167" spans="2:6" ht="15.75" thickBot="1" x14ac:dyDescent="0.3">
      <c r="B167" s="228">
        <v>41</v>
      </c>
      <c r="C167" s="229" t="s">
        <v>371</v>
      </c>
      <c r="D167" s="231">
        <v>260.97000000000003</v>
      </c>
      <c r="E167" s="228" t="s">
        <v>331</v>
      </c>
      <c r="F167" s="228" t="s">
        <v>198</v>
      </c>
    </row>
    <row r="168" spans="2:6" ht="15.75" thickBot="1" x14ac:dyDescent="0.3">
      <c r="B168" s="228">
        <v>42</v>
      </c>
      <c r="C168" s="229" t="s">
        <v>372</v>
      </c>
      <c r="D168" s="231">
        <v>368.09</v>
      </c>
      <c r="E168" s="228" t="s">
        <v>331</v>
      </c>
      <c r="F168" s="228" t="s">
        <v>282</v>
      </c>
    </row>
    <row r="169" spans="2:6" ht="15.75" thickBot="1" x14ac:dyDescent="0.3">
      <c r="B169" s="228">
        <v>43</v>
      </c>
      <c r="C169" s="229" t="s">
        <v>373</v>
      </c>
      <c r="D169" s="231">
        <v>255.2</v>
      </c>
      <c r="E169" s="228" t="s">
        <v>339</v>
      </c>
      <c r="F169" s="228" t="s">
        <v>200</v>
      </c>
    </row>
    <row r="170" spans="2:6" ht="15.75" thickBot="1" x14ac:dyDescent="0.3">
      <c r="B170" s="228">
        <v>44</v>
      </c>
      <c r="C170" s="229" t="s">
        <v>374</v>
      </c>
      <c r="D170" s="231">
        <v>221.24</v>
      </c>
      <c r="E170" s="228" t="s">
        <v>184</v>
      </c>
      <c r="F170" s="228" t="s">
        <v>211</v>
      </c>
    </row>
    <row r="171" spans="2:6" ht="15.75" thickBot="1" x14ac:dyDescent="0.3">
      <c r="B171" s="228">
        <v>45</v>
      </c>
      <c r="C171" s="229" t="s">
        <v>375</v>
      </c>
      <c r="D171" s="231">
        <v>140</v>
      </c>
      <c r="E171" s="228" t="s">
        <v>184</v>
      </c>
      <c r="F171" s="228" t="s">
        <v>201</v>
      </c>
    </row>
    <row r="172" spans="2:6" ht="16.5" thickBot="1" x14ac:dyDescent="0.3">
      <c r="B172" s="315" t="s">
        <v>185</v>
      </c>
      <c r="C172" s="315"/>
      <c r="D172" s="232">
        <v>14599.77</v>
      </c>
      <c r="E172" s="315"/>
      <c r="F172" s="315"/>
    </row>
    <row r="174" spans="2:6" ht="15.75" thickBot="1" x14ac:dyDescent="0.3">
      <c r="B174" s="314" t="s">
        <v>376</v>
      </c>
      <c r="C174" s="314"/>
      <c r="D174" s="314"/>
      <c r="E174" s="314"/>
      <c r="F174" s="314"/>
    </row>
    <row r="175" spans="2:6" ht="15.75" thickBot="1" x14ac:dyDescent="0.3">
      <c r="B175" s="226" t="s">
        <v>172</v>
      </c>
      <c r="C175" s="227" t="s">
        <v>173</v>
      </c>
      <c r="D175" s="226" t="s">
        <v>174</v>
      </c>
      <c r="E175" s="226" t="s">
        <v>175</v>
      </c>
      <c r="F175" s="226" t="s">
        <v>176</v>
      </c>
    </row>
    <row r="176" spans="2:6" ht="15.75" thickBot="1" x14ac:dyDescent="0.3">
      <c r="B176" s="228">
        <v>1</v>
      </c>
      <c r="C176" s="229" t="s">
        <v>377</v>
      </c>
      <c r="D176" s="228">
        <v>67</v>
      </c>
      <c r="E176" s="228" t="s">
        <v>248</v>
      </c>
      <c r="F176" s="228" t="s">
        <v>249</v>
      </c>
    </row>
    <row r="177" spans="2:6" ht="15.75" thickBot="1" x14ac:dyDescent="0.3">
      <c r="B177" s="228">
        <v>2</v>
      </c>
      <c r="C177" s="229" t="s">
        <v>377</v>
      </c>
      <c r="D177" s="228">
        <v>67</v>
      </c>
      <c r="E177" s="228" t="s">
        <v>248</v>
      </c>
      <c r="F177" s="228" t="s">
        <v>251</v>
      </c>
    </row>
    <row r="178" spans="2:6" ht="15.75" thickBot="1" x14ac:dyDescent="0.3">
      <c r="B178" s="228">
        <v>3</v>
      </c>
      <c r="C178" s="229" t="s">
        <v>377</v>
      </c>
      <c r="D178" s="228">
        <v>64</v>
      </c>
      <c r="E178" s="228" t="s">
        <v>255</v>
      </c>
      <c r="F178" s="228" t="s">
        <v>242</v>
      </c>
    </row>
    <row r="179" spans="2:6" ht="15.75" thickBot="1" x14ac:dyDescent="0.3">
      <c r="B179" s="228">
        <v>4</v>
      </c>
      <c r="C179" s="229" t="s">
        <v>378</v>
      </c>
      <c r="D179" s="228">
        <v>16.8</v>
      </c>
      <c r="E179" s="228" t="s">
        <v>191</v>
      </c>
      <c r="F179" s="228" t="s">
        <v>277</v>
      </c>
    </row>
    <row r="180" spans="2:6" ht="15.75" thickBot="1" x14ac:dyDescent="0.3">
      <c r="B180" s="228">
        <v>5</v>
      </c>
      <c r="C180" s="229" t="s">
        <v>379</v>
      </c>
      <c r="D180" s="228">
        <v>39</v>
      </c>
      <c r="E180" s="228" t="s">
        <v>192</v>
      </c>
      <c r="F180" s="228" t="s">
        <v>229</v>
      </c>
    </row>
    <row r="181" spans="2:6" ht="15.75" thickBot="1" x14ac:dyDescent="0.3">
      <c r="B181" s="228">
        <v>6</v>
      </c>
      <c r="C181" s="229" t="s">
        <v>380</v>
      </c>
      <c r="D181" s="228">
        <v>240</v>
      </c>
      <c r="E181" s="228" t="s">
        <v>279</v>
      </c>
      <c r="F181" s="228" t="s">
        <v>200</v>
      </c>
    </row>
    <row r="182" spans="2:6" ht="15.75" thickBot="1" x14ac:dyDescent="0.3">
      <c r="B182" s="228">
        <v>7</v>
      </c>
      <c r="C182" s="233" t="s">
        <v>381</v>
      </c>
      <c r="D182" s="228">
        <v>300</v>
      </c>
      <c r="E182" s="228" t="s">
        <v>300</v>
      </c>
      <c r="F182" s="228" t="s">
        <v>264</v>
      </c>
    </row>
    <row r="183" spans="2:6" ht="15.75" thickBot="1" x14ac:dyDescent="0.3">
      <c r="B183" s="228">
        <v>8</v>
      </c>
      <c r="C183" s="233" t="s">
        <v>382</v>
      </c>
      <c r="D183" s="228">
        <v>300</v>
      </c>
      <c r="E183" s="228" t="s">
        <v>306</v>
      </c>
      <c r="F183" s="228" t="s">
        <v>310</v>
      </c>
    </row>
    <row r="184" spans="2:6" ht="15.75" thickBot="1" x14ac:dyDescent="0.3">
      <c r="B184" s="228">
        <v>9</v>
      </c>
      <c r="C184" s="233" t="s">
        <v>383</v>
      </c>
      <c r="D184" s="228">
        <v>79.78</v>
      </c>
      <c r="E184" s="228" t="s">
        <v>306</v>
      </c>
      <c r="F184" s="228" t="s">
        <v>219</v>
      </c>
    </row>
    <row r="185" spans="2:6" ht="15.75" thickBot="1" x14ac:dyDescent="0.3">
      <c r="B185" s="228">
        <v>10</v>
      </c>
      <c r="C185" s="233" t="s">
        <v>384</v>
      </c>
      <c r="D185" s="228">
        <v>33.700000000000003</v>
      </c>
      <c r="E185" s="228" t="s">
        <v>314</v>
      </c>
      <c r="F185" s="228" t="s">
        <v>198</v>
      </c>
    </row>
    <row r="186" spans="2:6" ht="15.75" thickBot="1" x14ac:dyDescent="0.3">
      <c r="B186" s="228">
        <v>11</v>
      </c>
      <c r="C186" s="233" t="s">
        <v>385</v>
      </c>
      <c r="D186" s="228">
        <v>325</v>
      </c>
      <c r="E186" s="228" t="s">
        <v>314</v>
      </c>
      <c r="F186" s="228" t="s">
        <v>386</v>
      </c>
    </row>
    <row r="187" spans="2:6" ht="15.75" thickBot="1" x14ac:dyDescent="0.3">
      <c r="B187" s="228">
        <v>12</v>
      </c>
      <c r="C187" s="233" t="s">
        <v>387</v>
      </c>
      <c r="D187" s="228">
        <v>31</v>
      </c>
      <c r="E187" s="228" t="s">
        <v>331</v>
      </c>
      <c r="F187" s="228" t="s">
        <v>282</v>
      </c>
    </row>
    <row r="188" spans="2:6" ht="16.5" thickBot="1" x14ac:dyDescent="0.3">
      <c r="B188" s="315" t="s">
        <v>185</v>
      </c>
      <c r="C188" s="315"/>
      <c r="D188" s="230">
        <v>1563.28</v>
      </c>
      <c r="E188" s="315"/>
      <c r="F188" s="315"/>
    </row>
    <row r="190" spans="2:6" ht="15.75" thickBot="1" x14ac:dyDescent="0.3">
      <c r="B190" s="314" t="s">
        <v>388</v>
      </c>
      <c r="C190" s="314"/>
      <c r="D190" s="314"/>
      <c r="E190" s="314"/>
      <c r="F190" s="314"/>
    </row>
    <row r="191" spans="2:6" ht="15.75" thickBot="1" x14ac:dyDescent="0.3">
      <c r="B191" s="226" t="s">
        <v>172</v>
      </c>
      <c r="C191" s="227" t="s">
        <v>173</v>
      </c>
      <c r="D191" s="226" t="s">
        <v>174</v>
      </c>
      <c r="E191" s="226" t="s">
        <v>175</v>
      </c>
      <c r="F191" s="226" t="s">
        <v>176</v>
      </c>
    </row>
    <row r="192" spans="2:6" ht="15.75" thickBot="1" x14ac:dyDescent="0.3">
      <c r="B192" s="228">
        <v>1</v>
      </c>
      <c r="C192" s="229" t="s">
        <v>389</v>
      </c>
      <c r="D192" s="228">
        <v>3016</v>
      </c>
      <c r="E192" s="228" t="s">
        <v>206</v>
      </c>
      <c r="F192" s="228" t="s">
        <v>390</v>
      </c>
    </row>
    <row r="193" spans="2:6" ht="15.75" thickBot="1" x14ac:dyDescent="0.3">
      <c r="B193" s="228">
        <v>2</v>
      </c>
      <c r="C193" s="229" t="s">
        <v>391</v>
      </c>
      <c r="D193" s="228">
        <v>279.54000000000002</v>
      </c>
      <c r="E193" s="228" t="s">
        <v>210</v>
      </c>
      <c r="F193" s="228" t="s">
        <v>390</v>
      </c>
    </row>
    <row r="194" spans="2:6" ht="15.75" thickBot="1" x14ac:dyDescent="0.3">
      <c r="B194" s="228">
        <v>3</v>
      </c>
      <c r="C194" s="229" t="s">
        <v>391</v>
      </c>
      <c r="D194" s="228">
        <v>468.87</v>
      </c>
      <c r="E194" s="228" t="s">
        <v>260</v>
      </c>
      <c r="F194" s="228" t="s">
        <v>390</v>
      </c>
    </row>
    <row r="195" spans="2:6" ht="15.75" thickBot="1" x14ac:dyDescent="0.3">
      <c r="B195" s="228">
        <v>4</v>
      </c>
      <c r="C195" s="229" t="s">
        <v>389</v>
      </c>
      <c r="D195" s="228">
        <v>3016.01</v>
      </c>
      <c r="E195" s="228" t="s">
        <v>392</v>
      </c>
      <c r="F195" s="228" t="s">
        <v>390</v>
      </c>
    </row>
    <row r="196" spans="2:6" ht="15.75" thickBot="1" x14ac:dyDescent="0.3">
      <c r="B196" s="228">
        <v>5</v>
      </c>
      <c r="C196" s="229" t="s">
        <v>389</v>
      </c>
      <c r="D196" s="228">
        <v>3016.01</v>
      </c>
      <c r="E196" s="228" t="s">
        <v>323</v>
      </c>
      <c r="F196" s="228" t="s">
        <v>390</v>
      </c>
    </row>
    <row r="197" spans="2:6" ht="15.75" thickBot="1" x14ac:dyDescent="0.3">
      <c r="B197" s="228">
        <v>6</v>
      </c>
      <c r="C197" s="229" t="s">
        <v>391</v>
      </c>
      <c r="D197" s="228">
        <v>693.52</v>
      </c>
      <c r="E197" s="228" t="s">
        <v>325</v>
      </c>
      <c r="F197" s="228" t="s">
        <v>390</v>
      </c>
    </row>
    <row r="198" spans="2:6" ht="16.5" thickBot="1" x14ac:dyDescent="0.3">
      <c r="B198" s="315" t="s">
        <v>185</v>
      </c>
      <c r="C198" s="315"/>
      <c r="D198" s="230">
        <v>10489.95</v>
      </c>
      <c r="E198" s="315"/>
      <c r="F198" s="315"/>
    </row>
    <row r="200" spans="2:6" ht="15.75" thickBot="1" x14ac:dyDescent="0.3">
      <c r="B200" s="314" t="s">
        <v>393</v>
      </c>
      <c r="C200" s="314"/>
      <c r="D200" s="314"/>
      <c r="E200" s="314"/>
      <c r="F200" s="314"/>
    </row>
    <row r="201" spans="2:6" ht="15.75" thickBot="1" x14ac:dyDescent="0.3">
      <c r="B201" s="226" t="s">
        <v>172</v>
      </c>
      <c r="C201" s="227" t="s">
        <v>173</v>
      </c>
      <c r="D201" s="226" t="s">
        <v>174</v>
      </c>
      <c r="E201" s="226" t="s">
        <v>175</v>
      </c>
      <c r="F201" s="226" t="s">
        <v>176</v>
      </c>
    </row>
    <row r="202" spans="2:6" ht="15.75" thickBot="1" x14ac:dyDescent="0.3">
      <c r="B202" s="228">
        <v>1</v>
      </c>
      <c r="C202" s="229" t="s">
        <v>394</v>
      </c>
      <c r="D202" s="228">
        <v>72</v>
      </c>
      <c r="E202" s="228" t="s">
        <v>188</v>
      </c>
      <c r="F202" s="228" t="s">
        <v>395</v>
      </c>
    </row>
    <row r="203" spans="2:6" ht="15.75" thickBot="1" x14ac:dyDescent="0.3">
      <c r="B203" s="228">
        <v>2</v>
      </c>
      <c r="C203" s="229" t="s">
        <v>394</v>
      </c>
      <c r="D203" s="228">
        <v>144</v>
      </c>
      <c r="E203" s="228" t="s">
        <v>203</v>
      </c>
      <c r="F203" s="228" t="s">
        <v>396</v>
      </c>
    </row>
    <row r="204" spans="2:6" ht="15.75" thickBot="1" x14ac:dyDescent="0.3">
      <c r="B204" s="228">
        <v>3</v>
      </c>
      <c r="C204" s="229" t="s">
        <v>394</v>
      </c>
      <c r="D204" s="228">
        <v>72</v>
      </c>
      <c r="E204" s="228" t="s">
        <v>397</v>
      </c>
      <c r="F204" s="228" t="s">
        <v>396</v>
      </c>
    </row>
    <row r="205" spans="2:6" ht="15.75" thickBot="1" x14ac:dyDescent="0.3">
      <c r="B205" s="228">
        <v>4</v>
      </c>
      <c r="C205" s="229" t="s">
        <v>398</v>
      </c>
      <c r="D205" s="228">
        <v>50</v>
      </c>
      <c r="E205" s="228" t="s">
        <v>399</v>
      </c>
      <c r="F205" s="228" t="s">
        <v>400</v>
      </c>
    </row>
    <row r="206" spans="2:6" ht="15.75" thickBot="1" x14ac:dyDescent="0.3">
      <c r="B206" s="228">
        <v>5</v>
      </c>
      <c r="C206" s="229" t="s">
        <v>401</v>
      </c>
      <c r="D206" s="228">
        <v>50</v>
      </c>
      <c r="E206" s="228" t="s">
        <v>238</v>
      </c>
      <c r="F206" s="228" t="s">
        <v>400</v>
      </c>
    </row>
    <row r="207" spans="2:6" ht="15.75" thickBot="1" x14ac:dyDescent="0.3">
      <c r="B207" s="228">
        <v>6</v>
      </c>
      <c r="C207" s="229" t="s">
        <v>402</v>
      </c>
      <c r="D207" s="228">
        <v>50</v>
      </c>
      <c r="E207" s="228" t="s">
        <v>279</v>
      </c>
      <c r="F207" s="228" t="s">
        <v>400</v>
      </c>
    </row>
    <row r="208" spans="2:6" ht="42" customHeight="1" thickBot="1" x14ac:dyDescent="0.3">
      <c r="B208" s="228">
        <v>7</v>
      </c>
      <c r="C208" s="234" t="s">
        <v>403</v>
      </c>
      <c r="D208" s="228">
        <v>40</v>
      </c>
      <c r="E208" s="228" t="s">
        <v>323</v>
      </c>
      <c r="F208" s="228" t="s">
        <v>404</v>
      </c>
    </row>
    <row r="209" spans="2:6" ht="39" customHeight="1" thickBot="1" x14ac:dyDescent="0.3">
      <c r="B209" s="228">
        <v>8</v>
      </c>
      <c r="C209" s="234" t="s">
        <v>403</v>
      </c>
      <c r="D209" s="228">
        <v>42</v>
      </c>
      <c r="E209" s="228" t="s">
        <v>323</v>
      </c>
      <c r="F209" s="228" t="s">
        <v>404</v>
      </c>
    </row>
    <row r="210" spans="2:6" ht="15.75" thickBot="1" x14ac:dyDescent="0.3">
      <c r="B210" s="228">
        <v>9</v>
      </c>
      <c r="C210" s="229" t="s">
        <v>405</v>
      </c>
      <c r="D210" s="228">
        <v>201</v>
      </c>
      <c r="E210" s="228" t="s">
        <v>323</v>
      </c>
      <c r="F210" s="228" t="s">
        <v>406</v>
      </c>
    </row>
    <row r="211" spans="2:6" ht="15.75" thickBot="1" x14ac:dyDescent="0.3">
      <c r="B211" s="228">
        <v>10</v>
      </c>
      <c r="C211" s="229" t="s">
        <v>407</v>
      </c>
      <c r="D211" s="228">
        <v>60</v>
      </c>
      <c r="E211" s="228" t="s">
        <v>408</v>
      </c>
      <c r="F211" s="228" t="s">
        <v>409</v>
      </c>
    </row>
    <row r="212" spans="2:6" ht="16.5" thickBot="1" x14ac:dyDescent="0.3">
      <c r="B212" s="315" t="s">
        <v>185</v>
      </c>
      <c r="C212" s="315"/>
      <c r="D212" s="230">
        <v>781</v>
      </c>
      <c r="E212" s="315"/>
      <c r="F212" s="315"/>
    </row>
    <row r="214" spans="2:6" ht="15.75" thickBot="1" x14ac:dyDescent="0.3">
      <c r="B214" s="314" t="s">
        <v>410</v>
      </c>
      <c r="C214" s="314"/>
      <c r="D214" s="314"/>
      <c r="E214" s="314"/>
      <c r="F214" s="314"/>
    </row>
    <row r="215" spans="2:6" ht="15.75" thickBot="1" x14ac:dyDescent="0.3">
      <c r="B215" s="226" t="s">
        <v>172</v>
      </c>
      <c r="C215" s="227" t="s">
        <v>173</v>
      </c>
      <c r="D215" s="226" t="s">
        <v>174</v>
      </c>
      <c r="E215" s="226" t="s">
        <v>175</v>
      </c>
      <c r="F215" s="226" t="s">
        <v>176</v>
      </c>
    </row>
    <row r="216" spans="2:6" ht="30.75" thickBot="1" x14ac:dyDescent="0.3">
      <c r="B216" s="228">
        <v>1</v>
      </c>
      <c r="C216" s="234" t="s">
        <v>411</v>
      </c>
      <c r="D216" s="228">
        <v>168</v>
      </c>
      <c r="E216" s="228" t="s">
        <v>412</v>
      </c>
      <c r="F216" s="228" t="s">
        <v>413</v>
      </c>
    </row>
    <row r="217" spans="2:6" ht="15.75" thickBot="1" x14ac:dyDescent="0.3">
      <c r="B217" s="228">
        <v>2</v>
      </c>
      <c r="C217" s="229" t="s">
        <v>414</v>
      </c>
      <c r="D217" s="228">
        <v>80</v>
      </c>
      <c r="E217" s="228" t="s">
        <v>415</v>
      </c>
      <c r="F217" s="228" t="s">
        <v>404</v>
      </c>
    </row>
    <row r="218" spans="2:6" ht="15.75" thickBot="1" x14ac:dyDescent="0.3">
      <c r="B218" s="228">
        <v>3</v>
      </c>
      <c r="C218" s="229" t="s">
        <v>416</v>
      </c>
      <c r="D218" s="228">
        <v>80</v>
      </c>
      <c r="E218" s="228" t="s">
        <v>415</v>
      </c>
      <c r="F218" s="228" t="s">
        <v>404</v>
      </c>
    </row>
    <row r="219" spans="2:6" ht="15.75" thickBot="1" x14ac:dyDescent="0.3">
      <c r="B219" s="228">
        <v>4</v>
      </c>
      <c r="C219" s="229" t="s">
        <v>417</v>
      </c>
      <c r="D219" s="228">
        <v>80</v>
      </c>
      <c r="E219" s="228" t="s">
        <v>323</v>
      </c>
      <c r="F219" s="228" t="s">
        <v>404</v>
      </c>
    </row>
    <row r="220" spans="2:6" ht="15.75" thickBot="1" x14ac:dyDescent="0.3">
      <c r="B220" s="228">
        <v>5</v>
      </c>
      <c r="C220" s="229" t="s">
        <v>417</v>
      </c>
      <c r="D220" s="228">
        <v>80</v>
      </c>
      <c r="E220" s="228" t="s">
        <v>323</v>
      </c>
      <c r="F220" s="228" t="s">
        <v>404</v>
      </c>
    </row>
    <row r="221" spans="2:6" ht="16.5" thickBot="1" x14ac:dyDescent="0.3">
      <c r="B221" s="315" t="s">
        <v>185</v>
      </c>
      <c r="C221" s="315"/>
      <c r="D221" s="230">
        <v>488</v>
      </c>
      <c r="E221" s="315"/>
      <c r="F221" s="315"/>
    </row>
    <row r="223" spans="2:6" ht="15.75" thickBot="1" x14ac:dyDescent="0.3">
      <c r="B223" s="314" t="s">
        <v>418</v>
      </c>
      <c r="C223" s="314"/>
      <c r="D223" s="314"/>
      <c r="E223" s="314"/>
      <c r="F223" s="314"/>
    </row>
    <row r="224" spans="2:6" ht="15.75" thickBot="1" x14ac:dyDescent="0.3">
      <c r="B224" s="226" t="s">
        <v>172</v>
      </c>
      <c r="C224" s="227" t="s">
        <v>173</v>
      </c>
      <c r="D224" s="226" t="s">
        <v>174</v>
      </c>
      <c r="E224" s="226" t="s">
        <v>175</v>
      </c>
      <c r="F224" s="226" t="s">
        <v>176</v>
      </c>
    </row>
    <row r="225" spans="2:6" ht="15.75" thickBot="1" x14ac:dyDescent="0.3">
      <c r="B225" s="228">
        <v>1</v>
      </c>
      <c r="C225" s="229" t="s">
        <v>419</v>
      </c>
      <c r="D225" s="228">
        <v>73</v>
      </c>
      <c r="E225" s="228" t="s">
        <v>420</v>
      </c>
      <c r="F225" s="228" t="s">
        <v>421</v>
      </c>
    </row>
    <row r="226" spans="2:6" ht="15.75" thickBot="1" x14ac:dyDescent="0.3">
      <c r="B226" s="228">
        <v>2</v>
      </c>
      <c r="C226" s="229" t="s">
        <v>422</v>
      </c>
      <c r="D226" s="228">
        <v>253.5</v>
      </c>
      <c r="E226" s="228" t="s">
        <v>423</v>
      </c>
      <c r="F226" s="228" t="s">
        <v>421</v>
      </c>
    </row>
    <row r="227" spans="2:6" ht="15.75" thickBot="1" x14ac:dyDescent="0.3">
      <c r="B227" s="228">
        <v>3</v>
      </c>
      <c r="C227" s="229" t="s">
        <v>424</v>
      </c>
      <c r="D227" s="228">
        <v>564</v>
      </c>
      <c r="E227" s="228" t="s">
        <v>423</v>
      </c>
      <c r="F227" s="228" t="s">
        <v>425</v>
      </c>
    </row>
    <row r="228" spans="2:6" ht="15.75" thickBot="1" x14ac:dyDescent="0.3">
      <c r="B228" s="228">
        <v>4</v>
      </c>
      <c r="C228" s="229" t="s">
        <v>426</v>
      </c>
      <c r="D228" s="228">
        <v>136.80000000000001</v>
      </c>
      <c r="E228" s="228" t="s">
        <v>423</v>
      </c>
      <c r="F228" s="228" t="s">
        <v>421</v>
      </c>
    </row>
    <row r="229" spans="2:6" ht="15.75" thickBot="1" x14ac:dyDescent="0.3">
      <c r="B229" s="228">
        <v>5</v>
      </c>
      <c r="C229" s="229" t="s">
        <v>427</v>
      </c>
      <c r="D229" s="228">
        <v>526</v>
      </c>
      <c r="E229" s="228" t="s">
        <v>428</v>
      </c>
      <c r="F229" s="228" t="s">
        <v>429</v>
      </c>
    </row>
    <row r="230" spans="2:6" ht="15.75" thickBot="1" x14ac:dyDescent="0.3">
      <c r="B230" s="228">
        <v>6</v>
      </c>
      <c r="C230" s="229" t="s">
        <v>430</v>
      </c>
      <c r="D230" s="228">
        <v>382</v>
      </c>
      <c r="E230" s="228" t="s">
        <v>412</v>
      </c>
      <c r="F230" s="228" t="s">
        <v>431</v>
      </c>
    </row>
    <row r="231" spans="2:6" ht="15.75" thickBot="1" x14ac:dyDescent="0.3">
      <c r="B231" s="228">
        <v>7</v>
      </c>
      <c r="C231" s="229" t="s">
        <v>432</v>
      </c>
      <c r="D231" s="228">
        <v>396</v>
      </c>
      <c r="E231" s="228" t="s">
        <v>412</v>
      </c>
      <c r="F231" s="228" t="s">
        <v>433</v>
      </c>
    </row>
    <row r="232" spans="2:6" ht="15.75" thickBot="1" x14ac:dyDescent="0.3">
      <c r="B232" s="228">
        <v>8</v>
      </c>
      <c r="C232" s="229" t="s">
        <v>434</v>
      </c>
      <c r="D232" s="228">
        <v>53.4</v>
      </c>
      <c r="E232" s="228" t="s">
        <v>412</v>
      </c>
      <c r="F232" s="228" t="s">
        <v>421</v>
      </c>
    </row>
    <row r="233" spans="2:6" ht="15.75" thickBot="1" x14ac:dyDescent="0.3">
      <c r="B233" s="228">
        <v>9</v>
      </c>
      <c r="C233" s="229" t="s">
        <v>434</v>
      </c>
      <c r="D233" s="228">
        <v>30.4</v>
      </c>
      <c r="E233" s="228" t="s">
        <v>412</v>
      </c>
      <c r="F233" s="228" t="s">
        <v>421</v>
      </c>
    </row>
    <row r="234" spans="2:6" ht="15.75" thickBot="1" x14ac:dyDescent="0.3">
      <c r="B234" s="228">
        <v>10</v>
      </c>
      <c r="C234" s="229" t="s">
        <v>435</v>
      </c>
      <c r="D234" s="228">
        <v>61.5</v>
      </c>
      <c r="E234" s="228" t="s">
        <v>195</v>
      </c>
      <c r="F234" s="228" t="s">
        <v>436</v>
      </c>
    </row>
    <row r="235" spans="2:6" ht="15.75" thickBot="1" x14ac:dyDescent="0.3">
      <c r="B235" s="228">
        <v>11</v>
      </c>
      <c r="C235" s="229" t="s">
        <v>435</v>
      </c>
      <c r="D235" s="228">
        <v>370</v>
      </c>
      <c r="E235" s="228" t="s">
        <v>190</v>
      </c>
      <c r="F235" s="228" t="s">
        <v>437</v>
      </c>
    </row>
    <row r="236" spans="2:6" ht="15.75" thickBot="1" x14ac:dyDescent="0.3">
      <c r="B236" s="228">
        <v>12</v>
      </c>
      <c r="C236" s="229" t="s">
        <v>435</v>
      </c>
      <c r="D236" s="228">
        <v>147.80000000000001</v>
      </c>
      <c r="E236" s="228" t="s">
        <v>190</v>
      </c>
      <c r="F236" s="228" t="s">
        <v>429</v>
      </c>
    </row>
    <row r="237" spans="2:6" ht="15.75" thickBot="1" x14ac:dyDescent="0.3">
      <c r="B237" s="228">
        <v>13</v>
      </c>
      <c r="C237" s="229" t="s">
        <v>438</v>
      </c>
      <c r="D237" s="228">
        <v>2946.8</v>
      </c>
      <c r="E237" s="228" t="s">
        <v>397</v>
      </c>
      <c r="F237" s="228" t="s">
        <v>439</v>
      </c>
    </row>
    <row r="238" spans="2:6" ht="15.75" thickBot="1" x14ac:dyDescent="0.3">
      <c r="B238" s="228">
        <v>14</v>
      </c>
      <c r="C238" s="229" t="s">
        <v>440</v>
      </c>
      <c r="D238" s="228">
        <v>58.8</v>
      </c>
      <c r="E238" s="228" t="s">
        <v>397</v>
      </c>
      <c r="F238" s="228" t="s">
        <v>421</v>
      </c>
    </row>
    <row r="239" spans="2:6" ht="15.75" thickBot="1" x14ac:dyDescent="0.3">
      <c r="B239" s="228">
        <v>15</v>
      </c>
      <c r="C239" s="229" t="s">
        <v>441</v>
      </c>
      <c r="D239" s="228">
        <v>549</v>
      </c>
      <c r="E239" s="228" t="s">
        <v>397</v>
      </c>
      <c r="F239" s="228" t="s">
        <v>442</v>
      </c>
    </row>
    <row r="240" spans="2:6" ht="15.75" thickBot="1" x14ac:dyDescent="0.3">
      <c r="B240" s="228">
        <v>16</v>
      </c>
      <c r="C240" s="229" t="s">
        <v>443</v>
      </c>
      <c r="D240" s="228">
        <v>680</v>
      </c>
      <c r="E240" s="228" t="s">
        <v>397</v>
      </c>
      <c r="F240" s="228" t="s">
        <v>431</v>
      </c>
    </row>
    <row r="241" spans="2:6" ht="15.75" thickBot="1" x14ac:dyDescent="0.3">
      <c r="B241" s="228">
        <v>17</v>
      </c>
      <c r="C241" s="229" t="s">
        <v>444</v>
      </c>
      <c r="D241" s="228">
        <v>112.5</v>
      </c>
      <c r="E241" s="228" t="s">
        <v>445</v>
      </c>
      <c r="F241" s="228" t="s">
        <v>446</v>
      </c>
    </row>
    <row r="242" spans="2:6" ht="15.75" thickBot="1" x14ac:dyDescent="0.3">
      <c r="B242" s="228">
        <v>18</v>
      </c>
      <c r="C242" s="229" t="s">
        <v>447</v>
      </c>
      <c r="D242" s="228">
        <v>680</v>
      </c>
      <c r="E242" s="228" t="s">
        <v>235</v>
      </c>
      <c r="F242" s="228" t="s">
        <v>448</v>
      </c>
    </row>
    <row r="243" spans="2:6" ht="15.75" thickBot="1" x14ac:dyDescent="0.3">
      <c r="B243" s="228">
        <v>19</v>
      </c>
      <c r="C243" s="229" t="s">
        <v>449</v>
      </c>
      <c r="D243" s="228">
        <v>3213.8</v>
      </c>
      <c r="E243" s="228" t="s">
        <v>248</v>
      </c>
      <c r="F243" s="228" t="s">
        <v>450</v>
      </c>
    </row>
    <row r="244" spans="2:6" ht="15.75" thickBot="1" x14ac:dyDescent="0.3">
      <c r="B244" s="228">
        <v>20</v>
      </c>
      <c r="C244" s="229" t="s">
        <v>451</v>
      </c>
      <c r="D244" s="228">
        <v>25</v>
      </c>
      <c r="E244" s="228" t="s">
        <v>260</v>
      </c>
      <c r="F244" s="228" t="s">
        <v>421</v>
      </c>
    </row>
    <row r="245" spans="2:6" ht="15.75" thickBot="1" x14ac:dyDescent="0.3">
      <c r="B245" s="228">
        <v>21</v>
      </c>
      <c r="C245" s="229" t="s">
        <v>452</v>
      </c>
      <c r="D245" s="228">
        <v>458.2</v>
      </c>
      <c r="E245" s="228" t="s">
        <v>392</v>
      </c>
      <c r="F245" s="228" t="s">
        <v>453</v>
      </c>
    </row>
    <row r="246" spans="2:6" ht="15.75" thickBot="1" x14ac:dyDescent="0.3">
      <c r="B246" s="228">
        <v>22</v>
      </c>
      <c r="C246" s="229" t="s">
        <v>434</v>
      </c>
      <c r="D246" s="228">
        <v>66.2</v>
      </c>
      <c r="E246" s="228" t="s">
        <v>279</v>
      </c>
      <c r="F246" s="228" t="s">
        <v>448</v>
      </c>
    </row>
    <row r="247" spans="2:6" ht="15.75" thickBot="1" x14ac:dyDescent="0.3">
      <c r="B247" s="228">
        <v>23</v>
      </c>
      <c r="C247" s="229" t="s">
        <v>454</v>
      </c>
      <c r="D247" s="228">
        <v>121.87</v>
      </c>
      <c r="E247" s="228" t="s">
        <v>279</v>
      </c>
      <c r="F247" s="228" t="s">
        <v>455</v>
      </c>
    </row>
    <row r="248" spans="2:6" ht="15.75" thickBot="1" x14ac:dyDescent="0.3">
      <c r="B248" s="228">
        <v>24</v>
      </c>
      <c r="C248" s="229" t="s">
        <v>456</v>
      </c>
      <c r="D248" s="228">
        <v>207.6</v>
      </c>
      <c r="E248" s="228" t="s">
        <v>288</v>
      </c>
      <c r="F248" s="228" t="s">
        <v>457</v>
      </c>
    </row>
    <row r="249" spans="2:6" ht="15.75" thickBot="1" x14ac:dyDescent="0.3">
      <c r="B249" s="228">
        <v>25</v>
      </c>
      <c r="C249" s="229" t="s">
        <v>440</v>
      </c>
      <c r="D249" s="228">
        <v>181.4</v>
      </c>
      <c r="E249" s="228" t="s">
        <v>300</v>
      </c>
      <c r="F249" s="228" t="s">
        <v>458</v>
      </c>
    </row>
    <row r="250" spans="2:6" ht="15.75" thickBot="1" x14ac:dyDescent="0.3">
      <c r="B250" s="228">
        <v>26</v>
      </c>
      <c r="C250" s="229" t="s">
        <v>452</v>
      </c>
      <c r="D250" s="228">
        <v>453.7</v>
      </c>
      <c r="E250" s="228" t="s">
        <v>459</v>
      </c>
      <c r="F250" s="228" t="s">
        <v>460</v>
      </c>
    </row>
    <row r="251" spans="2:6" ht="15.75" thickBot="1" x14ac:dyDescent="0.3">
      <c r="B251" s="228">
        <v>27</v>
      </c>
      <c r="C251" s="229" t="s">
        <v>461</v>
      </c>
      <c r="D251" s="228">
        <v>258.7</v>
      </c>
      <c r="E251" s="228" t="s">
        <v>323</v>
      </c>
      <c r="F251" s="228" t="s">
        <v>406</v>
      </c>
    </row>
    <row r="252" spans="2:6" ht="15.75" thickBot="1" x14ac:dyDescent="0.3">
      <c r="B252" s="228">
        <v>28</v>
      </c>
      <c r="C252" s="229" t="s">
        <v>462</v>
      </c>
      <c r="D252" s="228">
        <v>34</v>
      </c>
      <c r="E252" s="228" t="s">
        <v>323</v>
      </c>
      <c r="F252" s="228" t="s">
        <v>421</v>
      </c>
    </row>
    <row r="253" spans="2:6" ht="15.75" thickBot="1" x14ac:dyDescent="0.3">
      <c r="B253" s="228">
        <v>29</v>
      </c>
      <c r="C253" s="229" t="s">
        <v>463</v>
      </c>
      <c r="D253" s="228">
        <v>316.5</v>
      </c>
      <c r="E253" s="228" t="s">
        <v>325</v>
      </c>
      <c r="F253" s="228" t="s">
        <v>429</v>
      </c>
    </row>
    <row r="254" spans="2:6" ht="15.75" thickBot="1" x14ac:dyDescent="0.3">
      <c r="B254" s="228">
        <v>30</v>
      </c>
      <c r="C254" s="229" t="s">
        <v>464</v>
      </c>
      <c r="D254" s="228">
        <v>63.9</v>
      </c>
      <c r="E254" s="228" t="s">
        <v>408</v>
      </c>
      <c r="F254" s="228" t="s">
        <v>429</v>
      </c>
    </row>
    <row r="255" spans="2:6" ht="15.75" thickBot="1" x14ac:dyDescent="0.3">
      <c r="B255" s="228">
        <v>31</v>
      </c>
      <c r="C255" s="229" t="s">
        <v>465</v>
      </c>
      <c r="D255" s="228">
        <v>106.6</v>
      </c>
      <c r="E255" s="228" t="s">
        <v>408</v>
      </c>
      <c r="F255" s="228" t="s">
        <v>429</v>
      </c>
    </row>
    <row r="256" spans="2:6" ht="15.75" thickBot="1" x14ac:dyDescent="0.3">
      <c r="B256" s="228">
        <v>32</v>
      </c>
      <c r="C256" s="229" t="s">
        <v>466</v>
      </c>
      <c r="D256" s="228">
        <v>204</v>
      </c>
      <c r="E256" s="228" t="s">
        <v>408</v>
      </c>
      <c r="F256" s="228" t="s">
        <v>409</v>
      </c>
    </row>
    <row r="257" spans="2:6" ht="15.75" thickBot="1" x14ac:dyDescent="0.3">
      <c r="B257" s="228">
        <v>33</v>
      </c>
      <c r="C257" s="229" t="s">
        <v>465</v>
      </c>
      <c r="D257" s="228">
        <v>70.599999999999994</v>
      </c>
      <c r="E257" s="228" t="s">
        <v>408</v>
      </c>
      <c r="F257" s="228" t="s">
        <v>429</v>
      </c>
    </row>
    <row r="258" spans="2:6" ht="15.75" thickBot="1" x14ac:dyDescent="0.3">
      <c r="B258" s="228">
        <v>34</v>
      </c>
      <c r="C258" s="229" t="s">
        <v>467</v>
      </c>
      <c r="D258" s="228">
        <v>27</v>
      </c>
      <c r="E258" s="228" t="s">
        <v>408</v>
      </c>
      <c r="F258" s="228" t="s">
        <v>468</v>
      </c>
    </row>
    <row r="259" spans="2:6" ht="15.75" thickBot="1" x14ac:dyDescent="0.3">
      <c r="B259" s="228">
        <v>35</v>
      </c>
      <c r="C259" s="229" t="s">
        <v>469</v>
      </c>
      <c r="D259" s="228">
        <v>3894.7</v>
      </c>
      <c r="E259" s="228" t="s">
        <v>470</v>
      </c>
      <c r="F259" s="228" t="s">
        <v>450</v>
      </c>
    </row>
    <row r="260" spans="2:6" ht="15.75" thickBot="1" x14ac:dyDescent="0.3">
      <c r="B260" s="228">
        <v>36</v>
      </c>
      <c r="C260" s="229" t="s">
        <v>435</v>
      </c>
      <c r="D260" s="228">
        <v>51</v>
      </c>
      <c r="E260" s="228" t="s">
        <v>339</v>
      </c>
      <c r="F260" s="228" t="s">
        <v>471</v>
      </c>
    </row>
    <row r="261" spans="2:6" ht="15.75" thickBot="1" x14ac:dyDescent="0.3">
      <c r="B261" s="228">
        <v>37</v>
      </c>
      <c r="C261" s="229" t="s">
        <v>472</v>
      </c>
      <c r="D261" s="228">
        <v>251.9</v>
      </c>
      <c r="E261" s="228" t="s">
        <v>339</v>
      </c>
      <c r="F261" s="228" t="s">
        <v>429</v>
      </c>
    </row>
    <row r="262" spans="2:6" ht="16.5" thickBot="1" x14ac:dyDescent="0.3">
      <c r="B262" s="315" t="s">
        <v>185</v>
      </c>
      <c r="C262" s="315"/>
      <c r="D262" s="230">
        <f>SUM(D225:D261)</f>
        <v>18028.170000000006</v>
      </c>
      <c r="E262" s="315"/>
      <c r="F262" s="315"/>
    </row>
    <row r="264" spans="2:6" ht="15.75" thickBot="1" x14ac:dyDescent="0.3">
      <c r="B264" s="314" t="s">
        <v>473</v>
      </c>
      <c r="C264" s="314"/>
      <c r="D264" s="314"/>
      <c r="E264" s="314"/>
      <c r="F264" s="314"/>
    </row>
    <row r="265" spans="2:6" ht="15.75" thickBot="1" x14ac:dyDescent="0.3">
      <c r="B265" s="226" t="s">
        <v>172</v>
      </c>
      <c r="C265" s="227" t="s">
        <v>173</v>
      </c>
      <c r="D265" s="226" t="s">
        <v>174</v>
      </c>
      <c r="E265" s="226" t="s">
        <v>175</v>
      </c>
      <c r="F265" s="226" t="s">
        <v>176</v>
      </c>
    </row>
    <row r="266" spans="2:6" ht="15.75" thickBot="1" x14ac:dyDescent="0.3">
      <c r="B266" s="228">
        <v>1</v>
      </c>
      <c r="C266" s="229" t="s">
        <v>474</v>
      </c>
      <c r="D266" s="228">
        <v>5000</v>
      </c>
      <c r="E266" s="228" t="s">
        <v>188</v>
      </c>
      <c r="F266" s="228" t="s">
        <v>475</v>
      </c>
    </row>
    <row r="267" spans="2:6" ht="15.75" thickBot="1" x14ac:dyDescent="0.3">
      <c r="B267" s="228">
        <v>2</v>
      </c>
      <c r="C267" s="229" t="s">
        <v>474</v>
      </c>
      <c r="D267" s="228">
        <v>4780.4399999999996</v>
      </c>
      <c r="E267" s="228" t="s">
        <v>255</v>
      </c>
      <c r="F267" s="228" t="s">
        <v>476</v>
      </c>
    </row>
    <row r="268" spans="2:6" ht="16.5" thickBot="1" x14ac:dyDescent="0.3">
      <c r="B268" s="315" t="s">
        <v>185</v>
      </c>
      <c r="C268" s="315"/>
      <c r="D268" s="230">
        <v>9780.44</v>
      </c>
      <c r="E268" s="315"/>
      <c r="F268" s="315"/>
    </row>
  </sheetData>
  <mergeCells count="33">
    <mergeCell ref="B264:F264"/>
    <mergeCell ref="B268:C268"/>
    <mergeCell ref="E268:F268"/>
    <mergeCell ref="B214:F214"/>
    <mergeCell ref="B221:C221"/>
    <mergeCell ref="E221:F221"/>
    <mergeCell ref="B223:F223"/>
    <mergeCell ref="B262:C262"/>
    <mergeCell ref="E262:F262"/>
    <mergeCell ref="B190:F190"/>
    <mergeCell ref="B198:C198"/>
    <mergeCell ref="E198:F198"/>
    <mergeCell ref="B200:F200"/>
    <mergeCell ref="B212:C212"/>
    <mergeCell ref="E212:F212"/>
    <mergeCell ref="B125:F125"/>
    <mergeCell ref="B172:C172"/>
    <mergeCell ref="E172:F172"/>
    <mergeCell ref="B174:F174"/>
    <mergeCell ref="B188:C188"/>
    <mergeCell ref="E188:F188"/>
    <mergeCell ref="B14:F14"/>
    <mergeCell ref="B21:C21"/>
    <mergeCell ref="E21:F21"/>
    <mergeCell ref="B23:F23"/>
    <mergeCell ref="B123:C123"/>
    <mergeCell ref="E123:F123"/>
    <mergeCell ref="B2:F2"/>
    <mergeCell ref="B3:F3"/>
    <mergeCell ref="B5:F5"/>
    <mergeCell ref="B7:F7"/>
    <mergeCell ref="B12:C12"/>
    <mergeCell ref="E12:F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2"/>
  <sheetViews>
    <sheetView workbookViewId="0">
      <selection sqref="A1:XFD1048576"/>
    </sheetView>
  </sheetViews>
  <sheetFormatPr defaultRowHeight="15" x14ac:dyDescent="0.25"/>
  <cols>
    <col min="1" max="1" width="9.140625" style="224"/>
    <col min="2" max="2" width="3.7109375" style="224" bestFit="1" customWidth="1"/>
    <col min="3" max="3" width="80.5703125" style="225" bestFit="1" customWidth="1"/>
    <col min="4" max="4" width="26.140625" style="224" customWidth="1"/>
    <col min="5" max="5" width="14.28515625" style="224" bestFit="1" customWidth="1"/>
    <col min="6" max="6" width="50.85546875" style="224" bestFit="1" customWidth="1"/>
    <col min="7" max="16384" width="9.140625" style="224"/>
  </cols>
  <sheetData>
    <row r="1" spans="2:6" ht="15.75" thickBot="1" x14ac:dyDescent="0.3"/>
    <row r="2" spans="2:6" ht="15.75" thickBot="1" x14ac:dyDescent="0.3">
      <c r="B2" s="312" t="s">
        <v>168</v>
      </c>
      <c r="C2" s="312"/>
      <c r="D2" s="312"/>
      <c r="E2" s="312"/>
      <c r="F2" s="312"/>
    </row>
    <row r="3" spans="2:6" ht="15.75" thickBot="1" x14ac:dyDescent="0.3">
      <c r="B3" s="312" t="s">
        <v>169</v>
      </c>
      <c r="C3" s="312"/>
      <c r="D3" s="312"/>
      <c r="E3" s="312"/>
      <c r="F3" s="312"/>
    </row>
    <row r="5" spans="2:6" x14ac:dyDescent="0.25">
      <c r="B5" s="316" t="s">
        <v>477</v>
      </c>
      <c r="C5" s="316"/>
      <c r="D5" s="316"/>
      <c r="E5" s="316"/>
      <c r="F5" s="316"/>
    </row>
    <row r="7" spans="2:6" ht="15.75" thickBot="1" x14ac:dyDescent="0.3">
      <c r="B7" s="314" t="s">
        <v>171</v>
      </c>
      <c r="C7" s="314"/>
      <c r="D7" s="314"/>
      <c r="E7" s="314"/>
      <c r="F7" s="314"/>
    </row>
    <row r="8" spans="2:6" ht="15.75" thickBot="1" x14ac:dyDescent="0.3">
      <c r="B8" s="226" t="s">
        <v>172</v>
      </c>
      <c r="C8" s="227" t="s">
        <v>173</v>
      </c>
      <c r="D8" s="226" t="s">
        <v>174</v>
      </c>
      <c r="E8" s="226" t="s">
        <v>175</v>
      </c>
      <c r="F8" s="226" t="s">
        <v>176</v>
      </c>
    </row>
    <row r="9" spans="2:6" ht="15.75" thickBot="1" x14ac:dyDescent="0.3">
      <c r="B9" s="228">
        <v>1</v>
      </c>
      <c r="C9" s="229" t="s">
        <v>177</v>
      </c>
      <c r="D9" s="228">
        <v>170447.66</v>
      </c>
      <c r="E9" s="228" t="s">
        <v>178</v>
      </c>
      <c r="F9" s="228" t="s">
        <v>478</v>
      </c>
    </row>
    <row r="10" spans="2:6" ht="15.75" thickBot="1" x14ac:dyDescent="0.3">
      <c r="B10" s="228">
        <v>2</v>
      </c>
      <c r="C10" s="229" t="s">
        <v>479</v>
      </c>
      <c r="D10" s="228">
        <v>170918.94</v>
      </c>
      <c r="E10" s="228" t="s">
        <v>181</v>
      </c>
      <c r="F10" s="228" t="s">
        <v>478</v>
      </c>
    </row>
    <row r="11" spans="2:6" ht="15.75" thickBot="1" x14ac:dyDescent="0.3">
      <c r="B11" s="228">
        <v>3</v>
      </c>
      <c r="C11" s="229" t="s">
        <v>480</v>
      </c>
      <c r="D11" s="228">
        <v>172254.29</v>
      </c>
      <c r="E11" s="228" t="s">
        <v>184</v>
      </c>
      <c r="F11" s="228" t="s">
        <v>478</v>
      </c>
    </row>
    <row r="12" spans="2:6" ht="16.5" thickBot="1" x14ac:dyDescent="0.3">
      <c r="B12" s="315" t="s">
        <v>185</v>
      </c>
      <c r="C12" s="315"/>
      <c r="D12" s="230">
        <v>513620.89</v>
      </c>
      <c r="E12" s="315"/>
      <c r="F12" s="315"/>
    </row>
    <row r="14" spans="2:6" ht="15.75" thickBot="1" x14ac:dyDescent="0.3">
      <c r="B14" s="314" t="s">
        <v>481</v>
      </c>
      <c r="C14" s="314"/>
      <c r="D14" s="314"/>
      <c r="E14" s="314"/>
      <c r="F14" s="314"/>
    </row>
    <row r="15" spans="2:6" ht="15.75" thickBot="1" x14ac:dyDescent="0.3">
      <c r="B15" s="226" t="s">
        <v>172</v>
      </c>
      <c r="C15" s="227" t="s">
        <v>173</v>
      </c>
      <c r="D15" s="226" t="s">
        <v>174</v>
      </c>
      <c r="E15" s="226" t="s">
        <v>175</v>
      </c>
      <c r="F15" s="226" t="s">
        <v>176</v>
      </c>
    </row>
    <row r="16" spans="2:6" ht="15.75" thickBot="1" x14ac:dyDescent="0.3">
      <c r="B16" s="228">
        <v>1</v>
      </c>
      <c r="C16" s="229" t="s">
        <v>482</v>
      </c>
      <c r="D16" s="228">
        <v>413</v>
      </c>
      <c r="E16" s="228" t="s">
        <v>336</v>
      </c>
      <c r="F16" s="228" t="s">
        <v>483</v>
      </c>
    </row>
    <row r="17" spans="2:6" ht="16.5" thickBot="1" x14ac:dyDescent="0.3">
      <c r="B17" s="315" t="s">
        <v>185</v>
      </c>
      <c r="C17" s="315"/>
      <c r="D17" s="230">
        <v>413</v>
      </c>
      <c r="E17" s="315"/>
      <c r="F17" s="315"/>
    </row>
    <row r="19" spans="2:6" ht="15.75" thickBot="1" x14ac:dyDescent="0.3">
      <c r="B19" s="314" t="s">
        <v>186</v>
      </c>
      <c r="C19" s="314"/>
      <c r="D19" s="314"/>
      <c r="E19" s="314"/>
      <c r="F19" s="314"/>
    </row>
    <row r="20" spans="2:6" ht="15.75" thickBot="1" x14ac:dyDescent="0.3">
      <c r="B20" s="226" t="s">
        <v>172</v>
      </c>
      <c r="C20" s="227" t="s">
        <v>173</v>
      </c>
      <c r="D20" s="226" t="s">
        <v>174</v>
      </c>
      <c r="E20" s="226" t="s">
        <v>175</v>
      </c>
      <c r="F20" s="226" t="s">
        <v>176</v>
      </c>
    </row>
    <row r="21" spans="2:6" ht="15.75" thickBot="1" x14ac:dyDescent="0.3">
      <c r="B21" s="228">
        <v>1</v>
      </c>
      <c r="C21" s="229" t="s">
        <v>187</v>
      </c>
      <c r="D21" s="228">
        <v>1194.55</v>
      </c>
      <c r="E21" s="228" t="s">
        <v>188</v>
      </c>
      <c r="F21" s="228" t="s">
        <v>189</v>
      </c>
    </row>
    <row r="22" spans="2:6" ht="15.75" thickBot="1" x14ac:dyDescent="0.3">
      <c r="B22" s="228">
        <v>2</v>
      </c>
      <c r="C22" s="229" t="s">
        <v>187</v>
      </c>
      <c r="D22" s="228">
        <v>888.31</v>
      </c>
      <c r="E22" s="228" t="s">
        <v>484</v>
      </c>
      <c r="F22" s="228" t="s">
        <v>189</v>
      </c>
    </row>
    <row r="23" spans="2:6" ht="15.75" thickBot="1" x14ac:dyDescent="0.3">
      <c r="B23" s="228">
        <v>3</v>
      </c>
      <c r="C23" s="229" t="s">
        <v>187</v>
      </c>
      <c r="D23" s="228">
        <v>868.12</v>
      </c>
      <c r="E23" s="228" t="s">
        <v>191</v>
      </c>
      <c r="F23" s="228" t="s">
        <v>189</v>
      </c>
    </row>
    <row r="24" spans="2:6" ht="15.75" thickBot="1" x14ac:dyDescent="0.3">
      <c r="B24" s="228">
        <v>4</v>
      </c>
      <c r="C24" s="229" t="s">
        <v>187</v>
      </c>
      <c r="D24" s="228">
        <v>239.42</v>
      </c>
      <c r="E24" s="228" t="s">
        <v>192</v>
      </c>
      <c r="F24" s="228" t="s">
        <v>189</v>
      </c>
    </row>
    <row r="25" spans="2:6" ht="16.5" thickBot="1" x14ac:dyDescent="0.3">
      <c r="B25" s="315" t="s">
        <v>185</v>
      </c>
      <c r="C25" s="315"/>
      <c r="D25" s="230">
        <v>3190.4</v>
      </c>
      <c r="E25" s="315"/>
      <c r="F25" s="315"/>
    </row>
    <row r="27" spans="2:6" ht="15.75" thickBot="1" x14ac:dyDescent="0.3">
      <c r="B27" s="314" t="s">
        <v>193</v>
      </c>
      <c r="C27" s="314"/>
      <c r="D27" s="314"/>
      <c r="E27" s="314"/>
      <c r="F27" s="314"/>
    </row>
    <row r="28" spans="2:6" ht="15.75" thickBot="1" x14ac:dyDescent="0.3">
      <c r="B28" s="226" t="s">
        <v>172</v>
      </c>
      <c r="C28" s="227" t="s">
        <v>173</v>
      </c>
      <c r="D28" s="226" t="s">
        <v>174</v>
      </c>
      <c r="E28" s="226" t="s">
        <v>175</v>
      </c>
      <c r="F28" s="226" t="s">
        <v>176</v>
      </c>
    </row>
    <row r="29" spans="2:6" ht="15.75" thickBot="1" x14ac:dyDescent="0.3">
      <c r="B29" s="228">
        <v>1</v>
      </c>
      <c r="C29" s="229" t="s">
        <v>194</v>
      </c>
      <c r="D29" s="228">
        <v>384</v>
      </c>
      <c r="E29" s="228" t="s">
        <v>195</v>
      </c>
      <c r="F29" s="228" t="s">
        <v>485</v>
      </c>
    </row>
    <row r="30" spans="2:6" ht="15.75" thickBot="1" x14ac:dyDescent="0.3">
      <c r="B30" s="228">
        <v>2</v>
      </c>
      <c r="C30" s="229" t="s">
        <v>486</v>
      </c>
      <c r="D30" s="228">
        <v>395.6</v>
      </c>
      <c r="E30" s="228" t="s">
        <v>195</v>
      </c>
      <c r="F30" s="228" t="s">
        <v>487</v>
      </c>
    </row>
    <row r="31" spans="2:6" ht="15.75" thickBot="1" x14ac:dyDescent="0.3">
      <c r="B31" s="228">
        <v>3</v>
      </c>
      <c r="C31" s="229" t="s">
        <v>212</v>
      </c>
      <c r="D31" s="228">
        <v>194.4</v>
      </c>
      <c r="E31" s="228" t="s">
        <v>484</v>
      </c>
      <c r="F31" s="228" t="s">
        <v>488</v>
      </c>
    </row>
    <row r="32" spans="2:6" ht="15.75" thickBot="1" x14ac:dyDescent="0.3">
      <c r="B32" s="228">
        <v>4</v>
      </c>
      <c r="C32" s="229" t="s">
        <v>489</v>
      </c>
      <c r="D32" s="228">
        <v>162</v>
      </c>
      <c r="E32" s="228" t="s">
        <v>484</v>
      </c>
      <c r="F32" s="228" t="s">
        <v>485</v>
      </c>
    </row>
    <row r="33" spans="2:6" ht="15.75" thickBot="1" x14ac:dyDescent="0.3">
      <c r="B33" s="228">
        <v>5</v>
      </c>
      <c r="C33" s="229" t="s">
        <v>490</v>
      </c>
      <c r="D33" s="228">
        <v>39</v>
      </c>
      <c r="E33" s="228" t="s">
        <v>210</v>
      </c>
      <c r="F33" s="228" t="s">
        <v>491</v>
      </c>
    </row>
    <row r="34" spans="2:6" ht="15.75" thickBot="1" x14ac:dyDescent="0.3">
      <c r="B34" s="228">
        <v>6</v>
      </c>
      <c r="C34" s="229" t="s">
        <v>489</v>
      </c>
      <c r="D34" s="228">
        <v>194.4</v>
      </c>
      <c r="E34" s="228" t="s">
        <v>190</v>
      </c>
      <c r="F34" s="228" t="s">
        <v>492</v>
      </c>
    </row>
    <row r="35" spans="2:6" ht="15.75" thickBot="1" x14ac:dyDescent="0.3">
      <c r="B35" s="228">
        <v>7</v>
      </c>
      <c r="C35" s="229" t="s">
        <v>493</v>
      </c>
      <c r="D35" s="228">
        <v>189</v>
      </c>
      <c r="E35" s="228" t="s">
        <v>415</v>
      </c>
      <c r="F35" s="228" t="s">
        <v>494</v>
      </c>
    </row>
    <row r="36" spans="2:6" ht="15.75" thickBot="1" x14ac:dyDescent="0.3">
      <c r="B36" s="228">
        <v>8</v>
      </c>
      <c r="C36" s="229" t="s">
        <v>495</v>
      </c>
      <c r="D36" s="228">
        <v>189</v>
      </c>
      <c r="E36" s="228" t="s">
        <v>415</v>
      </c>
      <c r="F36" s="228" t="s">
        <v>496</v>
      </c>
    </row>
    <row r="37" spans="2:6" ht="15.75" thickBot="1" x14ac:dyDescent="0.3">
      <c r="B37" s="228">
        <v>9</v>
      </c>
      <c r="C37" s="229" t="s">
        <v>497</v>
      </c>
      <c r="D37" s="228">
        <v>593.4</v>
      </c>
      <c r="E37" s="228" t="s">
        <v>218</v>
      </c>
      <c r="F37" s="228" t="s">
        <v>498</v>
      </c>
    </row>
    <row r="38" spans="2:6" ht="15.75" thickBot="1" x14ac:dyDescent="0.3">
      <c r="B38" s="228">
        <v>10</v>
      </c>
      <c r="C38" s="229" t="s">
        <v>499</v>
      </c>
      <c r="D38" s="228">
        <v>204</v>
      </c>
      <c r="E38" s="228" t="s">
        <v>218</v>
      </c>
      <c r="F38" s="228" t="s">
        <v>500</v>
      </c>
    </row>
    <row r="39" spans="2:6" ht="15.75" thickBot="1" x14ac:dyDescent="0.3">
      <c r="B39" s="228">
        <v>11</v>
      </c>
      <c r="C39" s="229" t="s">
        <v>497</v>
      </c>
      <c r="D39" s="228">
        <v>593.4</v>
      </c>
      <c r="E39" s="228" t="s">
        <v>218</v>
      </c>
      <c r="F39" s="228" t="s">
        <v>501</v>
      </c>
    </row>
    <row r="40" spans="2:6" ht="15.75" thickBot="1" x14ac:dyDescent="0.3">
      <c r="B40" s="228">
        <v>12</v>
      </c>
      <c r="C40" s="229" t="s">
        <v>502</v>
      </c>
      <c r="D40" s="228">
        <v>39</v>
      </c>
      <c r="E40" s="228" t="s">
        <v>222</v>
      </c>
      <c r="F40" s="228" t="s">
        <v>503</v>
      </c>
    </row>
    <row r="41" spans="2:6" ht="15.75" thickBot="1" x14ac:dyDescent="0.3">
      <c r="B41" s="228">
        <v>13</v>
      </c>
      <c r="C41" s="229" t="s">
        <v>504</v>
      </c>
      <c r="D41" s="228">
        <v>39</v>
      </c>
      <c r="E41" s="228" t="s">
        <v>225</v>
      </c>
      <c r="F41" s="228" t="s">
        <v>505</v>
      </c>
    </row>
    <row r="42" spans="2:6" ht="15.75" thickBot="1" x14ac:dyDescent="0.3">
      <c r="B42" s="228">
        <v>14</v>
      </c>
      <c r="C42" s="229" t="s">
        <v>237</v>
      </c>
      <c r="D42" s="228">
        <v>39</v>
      </c>
      <c r="E42" s="228" t="s">
        <v>231</v>
      </c>
      <c r="F42" s="228" t="s">
        <v>506</v>
      </c>
    </row>
    <row r="43" spans="2:6" ht="15.75" thickBot="1" x14ac:dyDescent="0.3">
      <c r="B43" s="228">
        <v>15</v>
      </c>
      <c r="C43" s="229" t="s">
        <v>224</v>
      </c>
      <c r="D43" s="228">
        <v>276</v>
      </c>
      <c r="E43" s="228" t="s">
        <v>231</v>
      </c>
      <c r="F43" s="228" t="s">
        <v>487</v>
      </c>
    </row>
    <row r="44" spans="2:6" ht="15.75" thickBot="1" x14ac:dyDescent="0.3">
      <c r="B44" s="228">
        <v>16</v>
      </c>
      <c r="C44" s="229" t="s">
        <v>502</v>
      </c>
      <c r="D44" s="228">
        <v>39</v>
      </c>
      <c r="E44" s="228" t="s">
        <v>235</v>
      </c>
      <c r="F44" s="228" t="s">
        <v>507</v>
      </c>
    </row>
    <row r="45" spans="2:6" ht="15.75" thickBot="1" x14ac:dyDescent="0.3">
      <c r="B45" s="228">
        <v>17</v>
      </c>
      <c r="C45" s="229" t="s">
        <v>262</v>
      </c>
      <c r="D45" s="228">
        <v>246.24</v>
      </c>
      <c r="E45" s="228" t="s">
        <v>255</v>
      </c>
      <c r="F45" s="228" t="s">
        <v>501</v>
      </c>
    </row>
    <row r="46" spans="2:6" ht="15.75" thickBot="1" x14ac:dyDescent="0.3">
      <c r="B46" s="228">
        <v>18</v>
      </c>
      <c r="C46" s="229" t="s">
        <v>508</v>
      </c>
      <c r="D46" s="228">
        <v>103.5</v>
      </c>
      <c r="E46" s="228" t="s">
        <v>255</v>
      </c>
      <c r="F46" s="228" t="s">
        <v>509</v>
      </c>
    </row>
    <row r="47" spans="2:6" ht="15.75" thickBot="1" x14ac:dyDescent="0.3">
      <c r="B47" s="228">
        <v>19</v>
      </c>
      <c r="C47" s="229" t="s">
        <v>508</v>
      </c>
      <c r="D47" s="228">
        <v>103.5</v>
      </c>
      <c r="E47" s="228" t="s">
        <v>255</v>
      </c>
      <c r="F47" s="228" t="s">
        <v>510</v>
      </c>
    </row>
    <row r="48" spans="2:6" ht="15.75" thickBot="1" x14ac:dyDescent="0.3">
      <c r="B48" s="228">
        <v>20</v>
      </c>
      <c r="C48" s="229" t="s">
        <v>511</v>
      </c>
      <c r="D48" s="228">
        <v>297</v>
      </c>
      <c r="E48" s="228" t="s">
        <v>260</v>
      </c>
      <c r="F48" s="228" t="s">
        <v>498</v>
      </c>
    </row>
    <row r="49" spans="2:6" ht="15.75" thickBot="1" x14ac:dyDescent="0.3">
      <c r="B49" s="228">
        <v>21</v>
      </c>
      <c r="C49" s="229" t="s">
        <v>512</v>
      </c>
      <c r="D49" s="228">
        <v>39</v>
      </c>
      <c r="E49" s="228" t="s">
        <v>260</v>
      </c>
      <c r="F49" s="228" t="s">
        <v>513</v>
      </c>
    </row>
    <row r="50" spans="2:6" ht="15.75" thickBot="1" x14ac:dyDescent="0.3">
      <c r="B50" s="228">
        <v>22</v>
      </c>
      <c r="C50" s="229" t="s">
        <v>511</v>
      </c>
      <c r="D50" s="228">
        <v>297</v>
      </c>
      <c r="E50" s="228" t="s">
        <v>260</v>
      </c>
      <c r="F50" s="228" t="s">
        <v>514</v>
      </c>
    </row>
    <row r="51" spans="2:6" ht="15.75" thickBot="1" x14ac:dyDescent="0.3">
      <c r="B51" s="228">
        <v>23</v>
      </c>
      <c r="C51" s="229" t="s">
        <v>515</v>
      </c>
      <c r="D51" s="228">
        <v>156</v>
      </c>
      <c r="E51" s="228" t="s">
        <v>181</v>
      </c>
      <c r="F51" s="228" t="s">
        <v>487</v>
      </c>
    </row>
    <row r="52" spans="2:6" ht="15.75" thickBot="1" x14ac:dyDescent="0.3">
      <c r="B52" s="228">
        <v>24</v>
      </c>
      <c r="C52" s="229" t="s">
        <v>516</v>
      </c>
      <c r="D52" s="228">
        <v>117</v>
      </c>
      <c r="E52" s="228" t="s">
        <v>181</v>
      </c>
      <c r="F52" s="228" t="s">
        <v>517</v>
      </c>
    </row>
    <row r="53" spans="2:6" ht="15.75" thickBot="1" x14ac:dyDescent="0.3">
      <c r="B53" s="228">
        <v>25</v>
      </c>
      <c r="C53" s="229" t="s">
        <v>518</v>
      </c>
      <c r="D53" s="228">
        <v>693</v>
      </c>
      <c r="E53" s="228" t="s">
        <v>181</v>
      </c>
      <c r="F53" s="228" t="s">
        <v>494</v>
      </c>
    </row>
    <row r="54" spans="2:6" ht="15.75" thickBot="1" x14ac:dyDescent="0.3">
      <c r="B54" s="228">
        <v>26</v>
      </c>
      <c r="C54" s="229" t="s">
        <v>516</v>
      </c>
      <c r="D54" s="228">
        <v>117</v>
      </c>
      <c r="E54" s="228" t="s">
        <v>181</v>
      </c>
      <c r="F54" s="228" t="s">
        <v>519</v>
      </c>
    </row>
    <row r="55" spans="2:6" ht="15.75" thickBot="1" x14ac:dyDescent="0.3">
      <c r="B55" s="228">
        <v>27</v>
      </c>
      <c r="C55" s="229" t="s">
        <v>520</v>
      </c>
      <c r="D55" s="228">
        <v>156</v>
      </c>
      <c r="E55" s="228" t="s">
        <v>181</v>
      </c>
      <c r="F55" s="228" t="s">
        <v>521</v>
      </c>
    </row>
    <row r="56" spans="2:6" ht="15.75" thickBot="1" x14ac:dyDescent="0.3">
      <c r="B56" s="228">
        <v>28</v>
      </c>
      <c r="C56" s="229" t="s">
        <v>518</v>
      </c>
      <c r="D56" s="228">
        <v>693</v>
      </c>
      <c r="E56" s="228" t="s">
        <v>181</v>
      </c>
      <c r="F56" s="228" t="s">
        <v>522</v>
      </c>
    </row>
    <row r="57" spans="2:6" ht="15.75" thickBot="1" x14ac:dyDescent="0.3">
      <c r="B57" s="228">
        <v>29</v>
      </c>
      <c r="C57" s="229" t="s">
        <v>523</v>
      </c>
      <c r="D57" s="228">
        <v>39</v>
      </c>
      <c r="E57" s="228" t="s">
        <v>181</v>
      </c>
      <c r="F57" s="228" t="s">
        <v>524</v>
      </c>
    </row>
    <row r="58" spans="2:6" ht="15.75" thickBot="1" x14ac:dyDescent="0.3">
      <c r="B58" s="228">
        <v>30</v>
      </c>
      <c r="C58" s="229" t="s">
        <v>525</v>
      </c>
      <c r="D58" s="228">
        <v>117</v>
      </c>
      <c r="E58" s="228" t="s">
        <v>181</v>
      </c>
      <c r="F58" s="228" t="s">
        <v>526</v>
      </c>
    </row>
    <row r="59" spans="2:6" ht="15.75" thickBot="1" x14ac:dyDescent="0.3">
      <c r="B59" s="228">
        <v>31</v>
      </c>
      <c r="C59" s="229" t="s">
        <v>527</v>
      </c>
      <c r="D59" s="228">
        <v>693</v>
      </c>
      <c r="E59" s="228" t="s">
        <v>181</v>
      </c>
      <c r="F59" s="228" t="s">
        <v>528</v>
      </c>
    </row>
    <row r="60" spans="2:6" ht="15.75" thickBot="1" x14ac:dyDescent="0.3">
      <c r="B60" s="228">
        <v>32</v>
      </c>
      <c r="C60" s="229" t="s">
        <v>529</v>
      </c>
      <c r="D60" s="228">
        <v>156</v>
      </c>
      <c r="E60" s="228" t="s">
        <v>192</v>
      </c>
      <c r="F60" s="228" t="s">
        <v>530</v>
      </c>
    </row>
    <row r="61" spans="2:6" ht="15.75" thickBot="1" x14ac:dyDescent="0.3">
      <c r="B61" s="228">
        <v>33</v>
      </c>
      <c r="C61" s="229" t="s">
        <v>276</v>
      </c>
      <c r="D61" s="228">
        <v>565.79999999999995</v>
      </c>
      <c r="E61" s="228" t="s">
        <v>279</v>
      </c>
      <c r="F61" s="228" t="s">
        <v>485</v>
      </c>
    </row>
    <row r="62" spans="2:6" ht="15.75" thickBot="1" x14ac:dyDescent="0.3">
      <c r="B62" s="228">
        <v>34</v>
      </c>
      <c r="C62" s="229" t="s">
        <v>281</v>
      </c>
      <c r="D62" s="228">
        <v>270.39999999999998</v>
      </c>
      <c r="E62" s="228" t="s">
        <v>279</v>
      </c>
      <c r="F62" s="228" t="s">
        <v>492</v>
      </c>
    </row>
    <row r="63" spans="2:6" ht="15.75" thickBot="1" x14ac:dyDescent="0.3">
      <c r="B63" s="228">
        <v>35</v>
      </c>
      <c r="C63" s="229" t="s">
        <v>518</v>
      </c>
      <c r="D63" s="228">
        <v>693</v>
      </c>
      <c r="E63" s="228" t="s">
        <v>279</v>
      </c>
      <c r="F63" s="228" t="s">
        <v>531</v>
      </c>
    </row>
    <row r="64" spans="2:6" ht="15.75" thickBot="1" x14ac:dyDescent="0.3">
      <c r="B64" s="228">
        <v>36</v>
      </c>
      <c r="C64" s="229" t="s">
        <v>283</v>
      </c>
      <c r="D64" s="228">
        <v>117</v>
      </c>
      <c r="E64" s="228" t="s">
        <v>279</v>
      </c>
      <c r="F64" s="228" t="s">
        <v>532</v>
      </c>
    </row>
    <row r="65" spans="2:6" ht="15.75" thickBot="1" x14ac:dyDescent="0.3">
      <c r="B65" s="228">
        <v>37</v>
      </c>
      <c r="C65" s="229" t="s">
        <v>533</v>
      </c>
      <c r="D65" s="228">
        <v>78</v>
      </c>
      <c r="E65" s="228" t="s">
        <v>279</v>
      </c>
      <c r="F65" s="228" t="s">
        <v>534</v>
      </c>
    </row>
    <row r="66" spans="2:6" ht="15.75" thickBot="1" x14ac:dyDescent="0.3">
      <c r="B66" s="228">
        <v>38</v>
      </c>
      <c r="C66" s="229" t="s">
        <v>281</v>
      </c>
      <c r="D66" s="228">
        <v>270.39999999999998</v>
      </c>
      <c r="E66" s="228" t="s">
        <v>288</v>
      </c>
      <c r="F66" s="228" t="s">
        <v>513</v>
      </c>
    </row>
    <row r="67" spans="2:6" ht="15.75" thickBot="1" x14ac:dyDescent="0.3">
      <c r="B67" s="228">
        <v>39</v>
      </c>
      <c r="C67" s="229" t="s">
        <v>535</v>
      </c>
      <c r="D67" s="228">
        <v>117</v>
      </c>
      <c r="E67" s="228" t="s">
        <v>288</v>
      </c>
      <c r="F67" s="228" t="s">
        <v>500</v>
      </c>
    </row>
    <row r="68" spans="2:6" ht="15.75" thickBot="1" x14ac:dyDescent="0.3">
      <c r="B68" s="228">
        <v>40</v>
      </c>
      <c r="C68" s="229" t="s">
        <v>536</v>
      </c>
      <c r="D68" s="228">
        <v>185.76</v>
      </c>
      <c r="E68" s="228" t="s">
        <v>288</v>
      </c>
      <c r="F68" s="228" t="s">
        <v>537</v>
      </c>
    </row>
    <row r="69" spans="2:6" ht="15.75" thickBot="1" x14ac:dyDescent="0.3">
      <c r="B69" s="228">
        <v>41</v>
      </c>
      <c r="C69" s="229" t="s">
        <v>287</v>
      </c>
      <c r="D69" s="228">
        <v>78</v>
      </c>
      <c r="E69" s="228" t="s">
        <v>288</v>
      </c>
      <c r="F69" s="228" t="s">
        <v>538</v>
      </c>
    </row>
    <row r="70" spans="2:6" ht="15.75" thickBot="1" x14ac:dyDescent="0.3">
      <c r="B70" s="228">
        <v>42</v>
      </c>
      <c r="C70" s="229" t="s">
        <v>539</v>
      </c>
      <c r="D70" s="228">
        <v>156</v>
      </c>
      <c r="E70" s="228" t="s">
        <v>296</v>
      </c>
      <c r="F70" s="228" t="s">
        <v>503</v>
      </c>
    </row>
    <row r="71" spans="2:6" ht="15.75" thickBot="1" x14ac:dyDescent="0.3">
      <c r="B71" s="228">
        <v>43</v>
      </c>
      <c r="C71" s="229" t="s">
        <v>540</v>
      </c>
      <c r="D71" s="228">
        <v>117</v>
      </c>
      <c r="E71" s="228" t="s">
        <v>300</v>
      </c>
      <c r="F71" s="228" t="s">
        <v>506</v>
      </c>
    </row>
    <row r="72" spans="2:6" ht="15.75" thickBot="1" x14ac:dyDescent="0.3">
      <c r="B72" s="228">
        <v>44</v>
      </c>
      <c r="C72" s="229" t="s">
        <v>283</v>
      </c>
      <c r="D72" s="228">
        <v>117</v>
      </c>
      <c r="E72" s="228" t="s">
        <v>300</v>
      </c>
      <c r="F72" s="228" t="s">
        <v>541</v>
      </c>
    </row>
    <row r="73" spans="2:6" ht="15.75" thickBot="1" x14ac:dyDescent="0.3">
      <c r="B73" s="228">
        <v>45</v>
      </c>
      <c r="C73" s="229" t="s">
        <v>291</v>
      </c>
      <c r="D73" s="228">
        <v>78</v>
      </c>
      <c r="E73" s="228" t="s">
        <v>300</v>
      </c>
      <c r="F73" s="228" t="s">
        <v>505</v>
      </c>
    </row>
    <row r="74" spans="2:6" ht="15.75" thickBot="1" x14ac:dyDescent="0.3">
      <c r="B74" s="228">
        <v>46</v>
      </c>
      <c r="C74" s="229" t="s">
        <v>542</v>
      </c>
      <c r="D74" s="228">
        <v>693</v>
      </c>
      <c r="E74" s="228" t="s">
        <v>306</v>
      </c>
      <c r="F74" s="228" t="s">
        <v>543</v>
      </c>
    </row>
    <row r="75" spans="2:6" ht="15.75" thickBot="1" x14ac:dyDescent="0.3">
      <c r="B75" s="228">
        <v>47</v>
      </c>
      <c r="C75" s="229" t="s">
        <v>544</v>
      </c>
      <c r="D75" s="228">
        <v>693</v>
      </c>
      <c r="E75" s="228" t="s">
        <v>306</v>
      </c>
      <c r="F75" s="228" t="s">
        <v>545</v>
      </c>
    </row>
    <row r="76" spans="2:6" ht="15.75" thickBot="1" x14ac:dyDescent="0.3">
      <c r="B76" s="228">
        <v>48</v>
      </c>
      <c r="C76" s="229" t="s">
        <v>546</v>
      </c>
      <c r="D76" s="228">
        <v>39</v>
      </c>
      <c r="E76" s="228" t="s">
        <v>306</v>
      </c>
      <c r="F76" s="228" t="s">
        <v>541</v>
      </c>
    </row>
    <row r="77" spans="2:6" ht="15.75" thickBot="1" x14ac:dyDescent="0.3">
      <c r="B77" s="228">
        <v>49</v>
      </c>
      <c r="C77" s="229" t="s">
        <v>547</v>
      </c>
      <c r="D77" s="228">
        <v>39</v>
      </c>
      <c r="E77" s="228" t="s">
        <v>306</v>
      </c>
      <c r="F77" s="228" t="s">
        <v>491</v>
      </c>
    </row>
    <row r="78" spans="2:6" ht="15.75" thickBot="1" x14ac:dyDescent="0.3">
      <c r="B78" s="228">
        <v>50</v>
      </c>
      <c r="C78" s="229" t="s">
        <v>322</v>
      </c>
      <c r="D78" s="228">
        <v>162</v>
      </c>
      <c r="E78" s="228" t="s">
        <v>306</v>
      </c>
      <c r="F78" s="228" t="s">
        <v>485</v>
      </c>
    </row>
    <row r="79" spans="2:6" ht="15.75" thickBot="1" x14ac:dyDescent="0.3">
      <c r="B79" s="228">
        <v>51</v>
      </c>
      <c r="C79" s="229" t="s">
        <v>548</v>
      </c>
      <c r="D79" s="228">
        <v>117</v>
      </c>
      <c r="E79" s="228" t="s">
        <v>312</v>
      </c>
      <c r="F79" s="228" t="s">
        <v>510</v>
      </c>
    </row>
    <row r="80" spans="2:6" ht="15.75" thickBot="1" x14ac:dyDescent="0.3">
      <c r="B80" s="228">
        <v>52</v>
      </c>
      <c r="C80" s="229" t="s">
        <v>549</v>
      </c>
      <c r="D80" s="228">
        <v>338.58</v>
      </c>
      <c r="E80" s="228" t="s">
        <v>314</v>
      </c>
      <c r="F80" s="228" t="s">
        <v>537</v>
      </c>
    </row>
    <row r="81" spans="2:6" ht="15.75" thickBot="1" x14ac:dyDescent="0.3">
      <c r="B81" s="228">
        <v>53</v>
      </c>
      <c r="C81" s="229" t="s">
        <v>550</v>
      </c>
      <c r="D81" s="228">
        <v>39</v>
      </c>
      <c r="E81" s="228" t="s">
        <v>314</v>
      </c>
      <c r="F81" s="228" t="s">
        <v>506</v>
      </c>
    </row>
    <row r="82" spans="2:6" ht="15.75" thickBot="1" x14ac:dyDescent="0.3">
      <c r="B82" s="228">
        <v>54</v>
      </c>
      <c r="C82" s="229" t="s">
        <v>551</v>
      </c>
      <c r="D82" s="228">
        <v>39</v>
      </c>
      <c r="E82" s="228" t="s">
        <v>314</v>
      </c>
      <c r="F82" s="228" t="s">
        <v>541</v>
      </c>
    </row>
    <row r="83" spans="2:6" ht="15.75" thickBot="1" x14ac:dyDescent="0.3">
      <c r="B83" s="228">
        <v>55</v>
      </c>
      <c r="C83" s="229" t="s">
        <v>552</v>
      </c>
      <c r="D83" s="228">
        <v>39</v>
      </c>
      <c r="E83" s="228" t="s">
        <v>314</v>
      </c>
      <c r="F83" s="228" t="s">
        <v>491</v>
      </c>
    </row>
    <row r="84" spans="2:6" ht="15.75" thickBot="1" x14ac:dyDescent="0.3">
      <c r="B84" s="228">
        <v>56</v>
      </c>
      <c r="C84" s="229" t="s">
        <v>333</v>
      </c>
      <c r="D84" s="228">
        <v>202.5</v>
      </c>
      <c r="E84" s="228" t="s">
        <v>314</v>
      </c>
      <c r="F84" s="228" t="s">
        <v>513</v>
      </c>
    </row>
    <row r="85" spans="2:6" ht="15.75" thickBot="1" x14ac:dyDescent="0.3">
      <c r="B85" s="228">
        <v>57</v>
      </c>
      <c r="C85" s="229" t="s">
        <v>313</v>
      </c>
      <c r="D85" s="228">
        <v>414</v>
      </c>
      <c r="E85" s="228" t="s">
        <v>323</v>
      </c>
      <c r="F85" s="228" t="s">
        <v>543</v>
      </c>
    </row>
    <row r="86" spans="2:6" ht="15.75" thickBot="1" x14ac:dyDescent="0.3">
      <c r="B86" s="228">
        <v>58</v>
      </c>
      <c r="C86" s="229" t="s">
        <v>553</v>
      </c>
      <c r="D86" s="228">
        <v>266.39999999999998</v>
      </c>
      <c r="E86" s="228" t="s">
        <v>331</v>
      </c>
      <c r="F86" s="228" t="s">
        <v>554</v>
      </c>
    </row>
    <row r="87" spans="2:6" ht="15.75" thickBot="1" x14ac:dyDescent="0.3">
      <c r="B87" s="228">
        <v>59</v>
      </c>
      <c r="C87" s="229" t="s">
        <v>555</v>
      </c>
      <c r="D87" s="228">
        <v>280.83</v>
      </c>
      <c r="E87" s="228" t="s">
        <v>331</v>
      </c>
      <c r="F87" s="228" t="s">
        <v>537</v>
      </c>
    </row>
    <row r="88" spans="2:6" ht="15.75" thickBot="1" x14ac:dyDescent="0.3">
      <c r="B88" s="228">
        <v>60</v>
      </c>
      <c r="C88" s="229" t="s">
        <v>556</v>
      </c>
      <c r="D88" s="228">
        <v>117</v>
      </c>
      <c r="E88" s="228" t="s">
        <v>331</v>
      </c>
      <c r="F88" s="228" t="s">
        <v>510</v>
      </c>
    </row>
    <row r="89" spans="2:6" ht="15.75" thickBot="1" x14ac:dyDescent="0.3">
      <c r="B89" s="228">
        <v>61</v>
      </c>
      <c r="C89" s="229" t="s">
        <v>557</v>
      </c>
      <c r="D89" s="228">
        <v>395.6</v>
      </c>
      <c r="E89" s="228" t="s">
        <v>336</v>
      </c>
      <c r="F89" s="228" t="s">
        <v>528</v>
      </c>
    </row>
    <row r="90" spans="2:6" ht="15.75" thickBot="1" x14ac:dyDescent="0.3">
      <c r="B90" s="228">
        <v>62</v>
      </c>
      <c r="C90" s="229" t="s">
        <v>558</v>
      </c>
      <c r="D90" s="228">
        <v>395.6</v>
      </c>
      <c r="E90" s="228" t="s">
        <v>336</v>
      </c>
      <c r="F90" s="228" t="s">
        <v>501</v>
      </c>
    </row>
    <row r="91" spans="2:6" ht="15.75" thickBot="1" x14ac:dyDescent="0.3">
      <c r="B91" s="228">
        <v>63</v>
      </c>
      <c r="C91" s="229" t="s">
        <v>559</v>
      </c>
      <c r="D91" s="228">
        <v>117</v>
      </c>
      <c r="E91" s="228" t="s">
        <v>336</v>
      </c>
      <c r="F91" s="228" t="s">
        <v>560</v>
      </c>
    </row>
    <row r="92" spans="2:6" ht="15.75" thickBot="1" x14ac:dyDescent="0.3">
      <c r="B92" s="228">
        <v>64</v>
      </c>
      <c r="C92" s="229" t="s">
        <v>561</v>
      </c>
      <c r="D92" s="228">
        <v>78</v>
      </c>
      <c r="E92" s="228" t="s">
        <v>184</v>
      </c>
      <c r="F92" s="228" t="s">
        <v>506</v>
      </c>
    </row>
    <row r="93" spans="2:6" ht="15.75" thickBot="1" x14ac:dyDescent="0.3">
      <c r="B93" s="228">
        <v>65</v>
      </c>
      <c r="C93" s="229" t="s">
        <v>558</v>
      </c>
      <c r="D93" s="228">
        <v>395.6</v>
      </c>
      <c r="E93" s="228" t="s">
        <v>184</v>
      </c>
      <c r="F93" s="228" t="s">
        <v>498</v>
      </c>
    </row>
    <row r="94" spans="2:6" ht="16.5" thickBot="1" x14ac:dyDescent="0.3">
      <c r="B94" s="315" t="s">
        <v>185</v>
      </c>
      <c r="C94" s="315"/>
      <c r="D94" s="230">
        <v>15297.91</v>
      </c>
      <c r="E94" s="315"/>
      <c r="F94" s="315"/>
    </row>
    <row r="96" spans="2:6" ht="15.75" thickBot="1" x14ac:dyDescent="0.3">
      <c r="B96" s="314" t="s">
        <v>341</v>
      </c>
      <c r="C96" s="314"/>
      <c r="D96" s="314"/>
      <c r="E96" s="314"/>
      <c r="F96" s="314"/>
    </row>
    <row r="97" spans="2:6" ht="15.75" thickBot="1" x14ac:dyDescent="0.3">
      <c r="B97" s="226" t="s">
        <v>172</v>
      </c>
      <c r="C97" s="227" t="s">
        <v>173</v>
      </c>
      <c r="D97" s="226" t="s">
        <v>174</v>
      </c>
      <c r="E97" s="226" t="s">
        <v>175</v>
      </c>
      <c r="F97" s="226" t="s">
        <v>176</v>
      </c>
    </row>
    <row r="98" spans="2:6" ht="15.75" thickBot="1" x14ac:dyDescent="0.3">
      <c r="B98" s="228">
        <v>1</v>
      </c>
      <c r="C98" s="229" t="s">
        <v>562</v>
      </c>
      <c r="D98" s="228">
        <v>293.25</v>
      </c>
      <c r="E98" s="228" t="s">
        <v>195</v>
      </c>
      <c r="F98" s="228" t="s">
        <v>487</v>
      </c>
    </row>
    <row r="99" spans="2:6" ht="15.75" thickBot="1" x14ac:dyDescent="0.3">
      <c r="B99" s="228">
        <v>2</v>
      </c>
      <c r="C99" s="229" t="s">
        <v>563</v>
      </c>
      <c r="D99" s="228">
        <v>295</v>
      </c>
      <c r="E99" s="228" t="s">
        <v>195</v>
      </c>
      <c r="F99" s="228" t="s">
        <v>485</v>
      </c>
    </row>
    <row r="100" spans="2:6" ht="15.75" thickBot="1" x14ac:dyDescent="0.3">
      <c r="B100" s="228">
        <v>3</v>
      </c>
      <c r="C100" s="229" t="s">
        <v>564</v>
      </c>
      <c r="D100" s="228">
        <v>206</v>
      </c>
      <c r="E100" s="228" t="s">
        <v>484</v>
      </c>
      <c r="F100" s="228" t="s">
        <v>488</v>
      </c>
    </row>
    <row r="101" spans="2:6" ht="15.75" thickBot="1" x14ac:dyDescent="0.3">
      <c r="B101" s="228">
        <v>4</v>
      </c>
      <c r="C101" s="229" t="s">
        <v>565</v>
      </c>
      <c r="D101" s="228">
        <v>596.75</v>
      </c>
      <c r="E101" s="228" t="s">
        <v>218</v>
      </c>
      <c r="F101" s="228" t="s">
        <v>498</v>
      </c>
    </row>
    <row r="102" spans="2:6" ht="15.75" thickBot="1" x14ac:dyDescent="0.3">
      <c r="B102" s="228">
        <v>5</v>
      </c>
      <c r="C102" s="229" t="s">
        <v>565</v>
      </c>
      <c r="D102" s="228">
        <v>596.75</v>
      </c>
      <c r="E102" s="228" t="s">
        <v>218</v>
      </c>
      <c r="F102" s="228" t="s">
        <v>501</v>
      </c>
    </row>
    <row r="103" spans="2:6" ht="15.75" thickBot="1" x14ac:dyDescent="0.3">
      <c r="B103" s="228">
        <v>6</v>
      </c>
      <c r="C103" s="229" t="s">
        <v>566</v>
      </c>
      <c r="D103" s="228">
        <v>480</v>
      </c>
      <c r="E103" s="228" t="s">
        <v>255</v>
      </c>
      <c r="F103" s="228" t="s">
        <v>501</v>
      </c>
    </row>
    <row r="104" spans="2:6" ht="15.75" thickBot="1" x14ac:dyDescent="0.3">
      <c r="B104" s="228">
        <v>7</v>
      </c>
      <c r="C104" s="229" t="s">
        <v>281</v>
      </c>
      <c r="D104" s="228">
        <v>444</v>
      </c>
      <c r="E104" s="228" t="s">
        <v>279</v>
      </c>
      <c r="F104" s="228" t="s">
        <v>492</v>
      </c>
    </row>
    <row r="105" spans="2:6" ht="15.75" thickBot="1" x14ac:dyDescent="0.3">
      <c r="B105" s="228">
        <v>8</v>
      </c>
      <c r="C105" s="229" t="s">
        <v>567</v>
      </c>
      <c r="D105" s="228">
        <v>140</v>
      </c>
      <c r="E105" s="228" t="s">
        <v>279</v>
      </c>
      <c r="F105" s="228" t="s">
        <v>532</v>
      </c>
    </row>
    <row r="106" spans="2:6" ht="15.75" thickBot="1" x14ac:dyDescent="0.3">
      <c r="B106" s="228">
        <v>9</v>
      </c>
      <c r="C106" s="229" t="s">
        <v>352</v>
      </c>
      <c r="D106" s="228">
        <v>684.41</v>
      </c>
      <c r="E106" s="228" t="s">
        <v>279</v>
      </c>
      <c r="F106" s="228" t="s">
        <v>485</v>
      </c>
    </row>
    <row r="107" spans="2:6" ht="15.75" thickBot="1" x14ac:dyDescent="0.3">
      <c r="B107" s="228">
        <v>10</v>
      </c>
      <c r="C107" s="229" t="s">
        <v>568</v>
      </c>
      <c r="D107" s="228">
        <v>88</v>
      </c>
      <c r="E107" s="228" t="s">
        <v>279</v>
      </c>
      <c r="F107" s="228" t="s">
        <v>534</v>
      </c>
    </row>
    <row r="108" spans="2:6" ht="15.75" thickBot="1" x14ac:dyDescent="0.3">
      <c r="B108" s="228">
        <v>11</v>
      </c>
      <c r="C108" s="229" t="s">
        <v>569</v>
      </c>
      <c r="D108" s="228">
        <v>140</v>
      </c>
      <c r="E108" s="228" t="s">
        <v>288</v>
      </c>
      <c r="F108" s="228" t="s">
        <v>500</v>
      </c>
    </row>
    <row r="109" spans="2:6" ht="15.75" thickBot="1" x14ac:dyDescent="0.3">
      <c r="B109" s="228">
        <v>12</v>
      </c>
      <c r="C109" s="229" t="s">
        <v>353</v>
      </c>
      <c r="D109" s="228">
        <v>444</v>
      </c>
      <c r="E109" s="228" t="s">
        <v>288</v>
      </c>
      <c r="F109" s="228" t="s">
        <v>513</v>
      </c>
    </row>
    <row r="110" spans="2:6" ht="15.75" thickBot="1" x14ac:dyDescent="0.3">
      <c r="B110" s="228">
        <v>13</v>
      </c>
      <c r="C110" s="229" t="s">
        <v>570</v>
      </c>
      <c r="D110" s="228">
        <v>308</v>
      </c>
      <c r="E110" s="228" t="s">
        <v>288</v>
      </c>
      <c r="F110" s="228" t="s">
        <v>537</v>
      </c>
    </row>
    <row r="111" spans="2:6" ht="15.75" thickBot="1" x14ac:dyDescent="0.3">
      <c r="B111" s="228">
        <v>14</v>
      </c>
      <c r="C111" s="229" t="s">
        <v>358</v>
      </c>
      <c r="D111" s="228">
        <v>40</v>
      </c>
      <c r="E111" s="228" t="s">
        <v>288</v>
      </c>
      <c r="F111" s="228" t="s">
        <v>538</v>
      </c>
    </row>
    <row r="112" spans="2:6" ht="15.75" thickBot="1" x14ac:dyDescent="0.3">
      <c r="B112" s="228">
        <v>15</v>
      </c>
      <c r="C112" s="229" t="s">
        <v>571</v>
      </c>
      <c r="D112" s="228">
        <v>264</v>
      </c>
      <c r="E112" s="228" t="s">
        <v>296</v>
      </c>
      <c r="F112" s="228" t="s">
        <v>503</v>
      </c>
    </row>
    <row r="113" spans="2:6" ht="15.75" thickBot="1" x14ac:dyDescent="0.3">
      <c r="B113" s="228">
        <v>16</v>
      </c>
      <c r="C113" s="229" t="s">
        <v>572</v>
      </c>
      <c r="D113" s="228">
        <v>136</v>
      </c>
      <c r="E113" s="228" t="s">
        <v>300</v>
      </c>
      <c r="F113" s="228" t="s">
        <v>506</v>
      </c>
    </row>
    <row r="114" spans="2:6" ht="15.75" thickBot="1" x14ac:dyDescent="0.3">
      <c r="B114" s="228">
        <v>17</v>
      </c>
      <c r="C114" s="229" t="s">
        <v>361</v>
      </c>
      <c r="D114" s="228">
        <v>140</v>
      </c>
      <c r="E114" s="228" t="s">
        <v>300</v>
      </c>
      <c r="F114" s="228" t="s">
        <v>541</v>
      </c>
    </row>
    <row r="115" spans="2:6" ht="15.75" thickBot="1" x14ac:dyDescent="0.3">
      <c r="B115" s="228">
        <v>18</v>
      </c>
      <c r="C115" s="229" t="s">
        <v>573</v>
      </c>
      <c r="D115" s="228">
        <v>40</v>
      </c>
      <c r="E115" s="228" t="s">
        <v>300</v>
      </c>
      <c r="F115" s="228" t="s">
        <v>505</v>
      </c>
    </row>
    <row r="116" spans="2:6" ht="15.75" thickBot="1" x14ac:dyDescent="0.3">
      <c r="B116" s="228">
        <v>19</v>
      </c>
      <c r="C116" s="229" t="s">
        <v>372</v>
      </c>
      <c r="D116" s="228">
        <v>368.09</v>
      </c>
      <c r="E116" s="228" t="s">
        <v>314</v>
      </c>
      <c r="F116" s="228" t="s">
        <v>513</v>
      </c>
    </row>
    <row r="117" spans="2:6" ht="15.75" thickBot="1" x14ac:dyDescent="0.3">
      <c r="B117" s="228">
        <v>20</v>
      </c>
      <c r="C117" s="229" t="s">
        <v>574</v>
      </c>
      <c r="D117" s="228">
        <v>150</v>
      </c>
      <c r="E117" s="228" t="s">
        <v>314</v>
      </c>
      <c r="F117" s="228" t="s">
        <v>537</v>
      </c>
    </row>
    <row r="118" spans="2:6" ht="15.75" thickBot="1" x14ac:dyDescent="0.3">
      <c r="B118" s="228">
        <v>21</v>
      </c>
      <c r="C118" s="229" t="s">
        <v>575</v>
      </c>
      <c r="D118" s="228">
        <v>378</v>
      </c>
      <c r="E118" s="228" t="s">
        <v>331</v>
      </c>
      <c r="F118" s="228" t="s">
        <v>554</v>
      </c>
    </row>
    <row r="119" spans="2:6" ht="15.75" thickBot="1" x14ac:dyDescent="0.3">
      <c r="B119" s="228">
        <v>22</v>
      </c>
      <c r="C119" s="229" t="s">
        <v>576</v>
      </c>
      <c r="D119" s="228">
        <v>330.7</v>
      </c>
      <c r="E119" s="228" t="s">
        <v>331</v>
      </c>
      <c r="F119" s="228" t="s">
        <v>537</v>
      </c>
    </row>
    <row r="120" spans="2:6" ht="15.75" thickBot="1" x14ac:dyDescent="0.3">
      <c r="B120" s="228">
        <v>23</v>
      </c>
      <c r="C120" s="229" t="s">
        <v>577</v>
      </c>
      <c r="D120" s="228">
        <v>388.95</v>
      </c>
      <c r="E120" s="228" t="s">
        <v>336</v>
      </c>
      <c r="F120" s="228" t="s">
        <v>528</v>
      </c>
    </row>
    <row r="121" spans="2:6" ht="15.75" thickBot="1" x14ac:dyDescent="0.3">
      <c r="B121" s="228">
        <v>24</v>
      </c>
      <c r="C121" s="229" t="s">
        <v>578</v>
      </c>
      <c r="D121" s="228">
        <v>388.95</v>
      </c>
      <c r="E121" s="228" t="s">
        <v>336</v>
      </c>
      <c r="F121" s="228" t="s">
        <v>501</v>
      </c>
    </row>
    <row r="122" spans="2:6" ht="15.75" thickBot="1" x14ac:dyDescent="0.3">
      <c r="B122" s="228">
        <v>25</v>
      </c>
      <c r="C122" s="229" t="s">
        <v>579</v>
      </c>
      <c r="D122" s="228">
        <v>388.95</v>
      </c>
      <c r="E122" s="228" t="s">
        <v>184</v>
      </c>
      <c r="F122" s="228" t="s">
        <v>498</v>
      </c>
    </row>
    <row r="123" spans="2:6" ht="16.5" thickBot="1" x14ac:dyDescent="0.3">
      <c r="B123" s="315" t="s">
        <v>185</v>
      </c>
      <c r="C123" s="315"/>
      <c r="D123" s="230">
        <v>7729.8</v>
      </c>
      <c r="E123" s="315"/>
      <c r="F123" s="315"/>
    </row>
    <row r="125" spans="2:6" ht="15.75" thickBot="1" x14ac:dyDescent="0.3">
      <c r="B125" s="314" t="s">
        <v>376</v>
      </c>
      <c r="C125" s="314"/>
      <c r="D125" s="314"/>
      <c r="E125" s="314"/>
      <c r="F125" s="314"/>
    </row>
    <row r="126" spans="2:6" ht="15.75" thickBot="1" x14ac:dyDescent="0.3">
      <c r="B126" s="226" t="s">
        <v>172</v>
      </c>
      <c r="C126" s="227" t="s">
        <v>173</v>
      </c>
      <c r="D126" s="226" t="s">
        <v>174</v>
      </c>
      <c r="E126" s="226" t="s">
        <v>175</v>
      </c>
      <c r="F126" s="226" t="s">
        <v>176</v>
      </c>
    </row>
    <row r="127" spans="2:6" ht="15.75" thickBot="1" x14ac:dyDescent="0.3">
      <c r="B127" s="228">
        <v>1</v>
      </c>
      <c r="C127" s="229" t="s">
        <v>580</v>
      </c>
      <c r="D127" s="228">
        <v>514.97</v>
      </c>
      <c r="E127" s="228" t="s">
        <v>484</v>
      </c>
      <c r="F127" s="228" t="s">
        <v>488</v>
      </c>
    </row>
    <row r="128" spans="2:6" ht="15.75" thickBot="1" x14ac:dyDescent="0.3">
      <c r="B128" s="228">
        <v>2</v>
      </c>
      <c r="C128" s="229" t="s">
        <v>581</v>
      </c>
      <c r="D128" s="228">
        <v>10</v>
      </c>
      <c r="E128" s="228" t="s">
        <v>210</v>
      </c>
      <c r="F128" s="228" t="s">
        <v>491</v>
      </c>
    </row>
    <row r="129" spans="2:6" ht="15.75" thickBot="1" x14ac:dyDescent="0.3">
      <c r="B129" s="228">
        <v>3</v>
      </c>
      <c r="C129" s="229" t="s">
        <v>582</v>
      </c>
      <c r="D129" s="228">
        <v>35</v>
      </c>
      <c r="E129" s="228" t="s">
        <v>190</v>
      </c>
      <c r="F129" s="228" t="s">
        <v>492</v>
      </c>
    </row>
    <row r="130" spans="2:6" ht="15.75" thickBot="1" x14ac:dyDescent="0.3">
      <c r="B130" s="228">
        <v>4</v>
      </c>
      <c r="C130" s="229" t="s">
        <v>583</v>
      </c>
      <c r="D130" s="228">
        <v>119</v>
      </c>
      <c r="E130" s="228" t="s">
        <v>218</v>
      </c>
      <c r="F130" s="228" t="s">
        <v>500</v>
      </c>
    </row>
    <row r="131" spans="2:6" ht="15.75" thickBot="1" x14ac:dyDescent="0.3">
      <c r="B131" s="228">
        <v>5</v>
      </c>
      <c r="C131" s="229" t="s">
        <v>584</v>
      </c>
      <c r="D131" s="228">
        <v>2.77</v>
      </c>
      <c r="E131" s="228" t="s">
        <v>231</v>
      </c>
      <c r="F131" s="228" t="s">
        <v>506</v>
      </c>
    </row>
    <row r="132" spans="2:6" ht="15.75" thickBot="1" x14ac:dyDescent="0.3">
      <c r="B132" s="228">
        <v>6</v>
      </c>
      <c r="C132" s="229" t="s">
        <v>585</v>
      </c>
      <c r="D132" s="228">
        <v>10</v>
      </c>
      <c r="E132" s="228" t="s">
        <v>181</v>
      </c>
      <c r="F132" s="228" t="s">
        <v>524</v>
      </c>
    </row>
    <row r="133" spans="2:6" ht="15.75" thickBot="1" x14ac:dyDescent="0.3">
      <c r="B133" s="228">
        <v>7</v>
      </c>
      <c r="C133" s="229" t="s">
        <v>586</v>
      </c>
      <c r="D133" s="228">
        <v>10</v>
      </c>
      <c r="E133" s="228" t="s">
        <v>279</v>
      </c>
      <c r="F133" s="228" t="s">
        <v>534</v>
      </c>
    </row>
    <row r="134" spans="2:6" ht="15.75" thickBot="1" x14ac:dyDescent="0.3">
      <c r="B134" s="228">
        <v>8</v>
      </c>
      <c r="C134" s="229" t="s">
        <v>587</v>
      </c>
      <c r="D134" s="228">
        <v>76.78</v>
      </c>
      <c r="E134" s="228" t="s">
        <v>279</v>
      </c>
      <c r="F134" s="228" t="s">
        <v>485</v>
      </c>
    </row>
    <row r="135" spans="2:6" ht="15.75" thickBot="1" x14ac:dyDescent="0.3">
      <c r="B135" s="228">
        <v>9</v>
      </c>
      <c r="C135" s="229" t="s">
        <v>588</v>
      </c>
      <c r="D135" s="228">
        <v>178.7</v>
      </c>
      <c r="E135" s="228" t="s">
        <v>288</v>
      </c>
      <c r="F135" s="228" t="s">
        <v>513</v>
      </c>
    </row>
    <row r="136" spans="2:6" ht="15.75" thickBot="1" x14ac:dyDescent="0.3">
      <c r="B136" s="228">
        <v>10</v>
      </c>
      <c r="C136" s="229" t="s">
        <v>589</v>
      </c>
      <c r="D136" s="228">
        <v>10</v>
      </c>
      <c r="E136" s="228" t="s">
        <v>296</v>
      </c>
      <c r="F136" s="228" t="s">
        <v>503</v>
      </c>
    </row>
    <row r="137" spans="2:6" ht="15.75" thickBot="1" x14ac:dyDescent="0.3">
      <c r="B137" s="228">
        <v>11</v>
      </c>
      <c r="C137" s="229" t="s">
        <v>590</v>
      </c>
      <c r="D137" s="228">
        <v>4.55</v>
      </c>
      <c r="E137" s="228" t="s">
        <v>300</v>
      </c>
      <c r="F137" s="228" t="s">
        <v>506</v>
      </c>
    </row>
    <row r="138" spans="2:6" ht="15.75" thickBot="1" x14ac:dyDescent="0.3">
      <c r="B138" s="228">
        <v>12</v>
      </c>
      <c r="C138" s="229" t="s">
        <v>591</v>
      </c>
      <c r="D138" s="228">
        <v>30</v>
      </c>
      <c r="E138" s="228" t="s">
        <v>300</v>
      </c>
      <c r="F138" s="228" t="s">
        <v>505</v>
      </c>
    </row>
    <row r="139" spans="2:6" ht="15.75" thickBot="1" x14ac:dyDescent="0.3">
      <c r="B139" s="228">
        <v>13</v>
      </c>
      <c r="C139" s="229" t="s">
        <v>592</v>
      </c>
      <c r="D139" s="228">
        <v>11.66</v>
      </c>
      <c r="E139" s="228" t="s">
        <v>300</v>
      </c>
      <c r="F139" s="228" t="s">
        <v>541</v>
      </c>
    </row>
    <row r="140" spans="2:6" ht="15.75" thickBot="1" x14ac:dyDescent="0.3">
      <c r="B140" s="228">
        <v>14</v>
      </c>
      <c r="C140" s="229" t="s">
        <v>593</v>
      </c>
      <c r="D140" s="228">
        <v>56</v>
      </c>
      <c r="E140" s="228" t="s">
        <v>314</v>
      </c>
      <c r="F140" s="228" t="s">
        <v>513</v>
      </c>
    </row>
    <row r="141" spans="2:6" ht="15.75" thickBot="1" x14ac:dyDescent="0.3">
      <c r="B141" s="228">
        <v>15</v>
      </c>
      <c r="C141" s="229" t="s">
        <v>594</v>
      </c>
      <c r="D141" s="228">
        <v>12.8</v>
      </c>
      <c r="E141" s="228" t="s">
        <v>184</v>
      </c>
      <c r="F141" s="228" t="s">
        <v>498</v>
      </c>
    </row>
    <row r="142" spans="2:6" ht="15.75" thickBot="1" x14ac:dyDescent="0.3">
      <c r="B142" s="228">
        <v>16</v>
      </c>
      <c r="C142" s="229" t="s">
        <v>595</v>
      </c>
      <c r="D142" s="228">
        <v>5.52</v>
      </c>
      <c r="E142" s="228" t="s">
        <v>184</v>
      </c>
      <c r="F142" s="228" t="s">
        <v>506</v>
      </c>
    </row>
    <row r="143" spans="2:6" ht="16.5" thickBot="1" x14ac:dyDescent="0.3">
      <c r="B143" s="315" t="s">
        <v>185</v>
      </c>
      <c r="C143" s="315"/>
      <c r="D143" s="230">
        <v>1087.75</v>
      </c>
      <c r="E143" s="315"/>
      <c r="F143" s="315"/>
    </row>
    <row r="145" spans="2:6" ht="15.75" thickBot="1" x14ac:dyDescent="0.3">
      <c r="B145" s="314" t="s">
        <v>596</v>
      </c>
      <c r="C145" s="314"/>
      <c r="D145" s="314"/>
      <c r="E145" s="314"/>
      <c r="F145" s="314"/>
    </row>
    <row r="146" spans="2:6" ht="15.75" thickBot="1" x14ac:dyDescent="0.3">
      <c r="B146" s="226" t="s">
        <v>172</v>
      </c>
      <c r="C146" s="227" t="s">
        <v>173</v>
      </c>
      <c r="D146" s="226" t="s">
        <v>174</v>
      </c>
      <c r="E146" s="226" t="s">
        <v>175</v>
      </c>
      <c r="F146" s="226" t="s">
        <v>176</v>
      </c>
    </row>
    <row r="147" spans="2:6" ht="15.75" thickBot="1" x14ac:dyDescent="0.3">
      <c r="B147" s="228">
        <v>1</v>
      </c>
      <c r="C147" s="229" t="s">
        <v>597</v>
      </c>
      <c r="D147" s="228">
        <v>5660.94</v>
      </c>
      <c r="E147" s="228" t="s">
        <v>428</v>
      </c>
      <c r="F147" s="228" t="s">
        <v>598</v>
      </c>
    </row>
    <row r="148" spans="2:6" ht="15.75" thickBot="1" x14ac:dyDescent="0.3">
      <c r="B148" s="228">
        <v>2</v>
      </c>
      <c r="C148" s="229" t="s">
        <v>597</v>
      </c>
      <c r="D148" s="228">
        <v>4389.2299999999996</v>
      </c>
      <c r="E148" s="228" t="s">
        <v>599</v>
      </c>
      <c r="F148" s="228" t="s">
        <v>598</v>
      </c>
    </row>
    <row r="149" spans="2:6" ht="15.75" thickBot="1" x14ac:dyDescent="0.3">
      <c r="B149" s="228">
        <v>3</v>
      </c>
      <c r="C149" s="229" t="s">
        <v>597</v>
      </c>
      <c r="D149" s="228">
        <v>4282.43</v>
      </c>
      <c r="E149" s="228" t="s">
        <v>459</v>
      </c>
      <c r="F149" s="228" t="s">
        <v>598</v>
      </c>
    </row>
    <row r="150" spans="2:6" ht="16.5" thickBot="1" x14ac:dyDescent="0.3">
      <c r="B150" s="315" t="s">
        <v>185</v>
      </c>
      <c r="C150" s="315"/>
      <c r="D150" s="230">
        <v>14332.6</v>
      </c>
      <c r="E150" s="315"/>
      <c r="F150" s="315"/>
    </row>
    <row r="152" spans="2:6" ht="15.75" thickBot="1" x14ac:dyDescent="0.3">
      <c r="B152" s="314" t="s">
        <v>600</v>
      </c>
      <c r="C152" s="314"/>
      <c r="D152" s="314"/>
      <c r="E152" s="314"/>
      <c r="F152" s="314"/>
    </row>
    <row r="153" spans="2:6" ht="15.75" thickBot="1" x14ac:dyDescent="0.3">
      <c r="B153" s="226" t="s">
        <v>172</v>
      </c>
      <c r="C153" s="227" t="s">
        <v>173</v>
      </c>
      <c r="D153" s="226" t="s">
        <v>174</v>
      </c>
      <c r="E153" s="226" t="s">
        <v>175</v>
      </c>
      <c r="F153" s="226" t="s">
        <v>176</v>
      </c>
    </row>
    <row r="154" spans="2:6" ht="15.75" thickBot="1" x14ac:dyDescent="0.3">
      <c r="B154" s="228">
        <v>1</v>
      </c>
      <c r="C154" s="229" t="s">
        <v>68</v>
      </c>
      <c r="D154" s="228">
        <v>50.54</v>
      </c>
      <c r="E154" s="228" t="s">
        <v>484</v>
      </c>
      <c r="F154" s="228" t="s">
        <v>601</v>
      </c>
    </row>
    <row r="155" spans="2:6" ht="15.75" thickBot="1" x14ac:dyDescent="0.3">
      <c r="B155" s="228">
        <v>2</v>
      </c>
      <c r="C155" s="229" t="s">
        <v>68</v>
      </c>
      <c r="D155" s="228">
        <v>305.43</v>
      </c>
      <c r="E155" s="228" t="s">
        <v>415</v>
      </c>
      <c r="F155" s="228" t="s">
        <v>601</v>
      </c>
    </row>
    <row r="156" spans="2:6" ht="15.75" thickBot="1" x14ac:dyDescent="0.3">
      <c r="B156" s="228">
        <v>3</v>
      </c>
      <c r="C156" s="229" t="s">
        <v>68</v>
      </c>
      <c r="D156" s="228">
        <v>398.73</v>
      </c>
      <c r="E156" s="228" t="s">
        <v>300</v>
      </c>
      <c r="F156" s="228" t="s">
        <v>601</v>
      </c>
    </row>
    <row r="157" spans="2:6" ht="16.5" thickBot="1" x14ac:dyDescent="0.3">
      <c r="B157" s="315" t="s">
        <v>185</v>
      </c>
      <c r="C157" s="315"/>
      <c r="D157" s="230">
        <v>754.7</v>
      </c>
      <c r="E157" s="315"/>
      <c r="F157" s="315"/>
    </row>
    <row r="159" spans="2:6" ht="15.75" thickBot="1" x14ac:dyDescent="0.3">
      <c r="B159" s="314" t="s">
        <v>602</v>
      </c>
      <c r="C159" s="314"/>
      <c r="D159" s="314"/>
      <c r="E159" s="314"/>
      <c r="F159" s="314"/>
    </row>
    <row r="160" spans="2:6" ht="15.75" thickBot="1" x14ac:dyDescent="0.3">
      <c r="B160" s="226" t="s">
        <v>172</v>
      </c>
      <c r="C160" s="227" t="s">
        <v>173</v>
      </c>
      <c r="D160" s="226" t="s">
        <v>174</v>
      </c>
      <c r="E160" s="226" t="s">
        <v>175</v>
      </c>
      <c r="F160" s="226" t="s">
        <v>176</v>
      </c>
    </row>
    <row r="161" spans="2:6" ht="15.75" thickBot="1" x14ac:dyDescent="0.3">
      <c r="B161" s="228">
        <v>1</v>
      </c>
      <c r="C161" s="229" t="s">
        <v>69</v>
      </c>
      <c r="D161" s="228">
        <v>285.77</v>
      </c>
      <c r="E161" s="228" t="s">
        <v>484</v>
      </c>
      <c r="F161" s="228" t="s">
        <v>603</v>
      </c>
    </row>
    <row r="162" spans="2:6" ht="15.75" thickBot="1" x14ac:dyDescent="0.3">
      <c r="B162" s="228">
        <v>2</v>
      </c>
      <c r="C162" s="229" t="s">
        <v>69</v>
      </c>
      <c r="D162" s="228">
        <v>489.89</v>
      </c>
      <c r="E162" s="228" t="s">
        <v>392</v>
      </c>
      <c r="F162" s="228" t="s">
        <v>603</v>
      </c>
    </row>
    <row r="163" spans="2:6" ht="15.75" thickBot="1" x14ac:dyDescent="0.3">
      <c r="B163" s="228">
        <v>3</v>
      </c>
      <c r="C163" s="229" t="s">
        <v>69</v>
      </c>
      <c r="D163" s="228">
        <v>244.94</v>
      </c>
      <c r="E163" s="228" t="s">
        <v>306</v>
      </c>
      <c r="F163" s="228" t="s">
        <v>603</v>
      </c>
    </row>
    <row r="164" spans="2:6" ht="16.5" thickBot="1" x14ac:dyDescent="0.3">
      <c r="B164" s="315" t="s">
        <v>185</v>
      </c>
      <c r="C164" s="315"/>
      <c r="D164" s="230">
        <v>1020.6</v>
      </c>
      <c r="E164" s="315"/>
      <c r="F164" s="315"/>
    </row>
    <row r="166" spans="2:6" ht="15.75" thickBot="1" x14ac:dyDescent="0.3">
      <c r="B166" s="314" t="s">
        <v>604</v>
      </c>
      <c r="C166" s="314"/>
      <c r="D166" s="314"/>
      <c r="E166" s="314"/>
      <c r="F166" s="314"/>
    </row>
    <row r="167" spans="2:6" ht="15.75" thickBot="1" x14ac:dyDescent="0.3">
      <c r="B167" s="226" t="s">
        <v>172</v>
      </c>
      <c r="C167" s="227" t="s">
        <v>173</v>
      </c>
      <c r="D167" s="226" t="s">
        <v>174</v>
      </c>
      <c r="E167" s="226" t="s">
        <v>175</v>
      </c>
      <c r="F167" s="226" t="s">
        <v>176</v>
      </c>
    </row>
    <row r="168" spans="2:6" ht="15.75" thickBot="1" x14ac:dyDescent="0.3">
      <c r="B168" s="228">
        <v>1</v>
      </c>
      <c r="C168" s="229" t="s">
        <v>605</v>
      </c>
      <c r="D168" s="228">
        <v>12072.79</v>
      </c>
      <c r="E168" s="228" t="s">
        <v>484</v>
      </c>
      <c r="F168" s="228" t="s">
        <v>606</v>
      </c>
    </row>
    <row r="169" spans="2:6" ht="15.75" thickBot="1" x14ac:dyDescent="0.3">
      <c r="B169" s="228">
        <v>2</v>
      </c>
      <c r="C169" s="229" t="s">
        <v>605</v>
      </c>
      <c r="D169" s="228">
        <v>6804.77</v>
      </c>
      <c r="E169" s="228" t="s">
        <v>260</v>
      </c>
      <c r="F169" s="228" t="s">
        <v>606</v>
      </c>
    </row>
    <row r="170" spans="2:6" ht="16.5" thickBot="1" x14ac:dyDescent="0.3">
      <c r="B170" s="315" t="s">
        <v>185</v>
      </c>
      <c r="C170" s="315"/>
      <c r="D170" s="230">
        <v>18877.560000000001</v>
      </c>
      <c r="E170" s="315"/>
      <c r="F170" s="315"/>
    </row>
    <row r="172" spans="2:6" ht="15.75" thickBot="1" x14ac:dyDescent="0.3">
      <c r="B172" s="314" t="s">
        <v>607</v>
      </c>
      <c r="C172" s="314"/>
      <c r="D172" s="314"/>
      <c r="E172" s="314"/>
      <c r="F172" s="314"/>
    </row>
    <row r="173" spans="2:6" ht="15.75" thickBot="1" x14ac:dyDescent="0.3">
      <c r="B173" s="226" t="s">
        <v>172</v>
      </c>
      <c r="C173" s="227" t="s">
        <v>173</v>
      </c>
      <c r="D173" s="226" t="s">
        <v>174</v>
      </c>
      <c r="E173" s="226" t="s">
        <v>175</v>
      </c>
      <c r="F173" s="226" t="s">
        <v>176</v>
      </c>
    </row>
    <row r="174" spans="2:6" ht="15.75" thickBot="1" x14ac:dyDescent="0.3">
      <c r="B174" s="228">
        <v>1</v>
      </c>
      <c r="C174" s="229" t="s">
        <v>608</v>
      </c>
      <c r="D174" s="228">
        <v>2047.33</v>
      </c>
      <c r="E174" s="228" t="s">
        <v>210</v>
      </c>
      <c r="F174" s="228" t="s">
        <v>390</v>
      </c>
    </row>
    <row r="175" spans="2:6" ht="15.75" thickBot="1" x14ac:dyDescent="0.3">
      <c r="B175" s="228">
        <v>2</v>
      </c>
      <c r="C175" s="229" t="s">
        <v>608</v>
      </c>
      <c r="D175" s="228">
        <v>1896.7</v>
      </c>
      <c r="E175" s="228" t="s">
        <v>392</v>
      </c>
      <c r="F175" s="228" t="s">
        <v>390</v>
      </c>
    </row>
    <row r="176" spans="2:6" ht="15.75" thickBot="1" x14ac:dyDescent="0.3">
      <c r="B176" s="228">
        <v>3</v>
      </c>
      <c r="C176" s="229" t="s">
        <v>608</v>
      </c>
      <c r="D176" s="228">
        <v>1964.42</v>
      </c>
      <c r="E176" s="228" t="s">
        <v>325</v>
      </c>
      <c r="F176" s="228" t="s">
        <v>390</v>
      </c>
    </row>
    <row r="177" spans="2:6" ht="16.5" thickBot="1" x14ac:dyDescent="0.3">
      <c r="B177" s="315" t="s">
        <v>185</v>
      </c>
      <c r="C177" s="315"/>
      <c r="D177" s="230">
        <v>5908.45</v>
      </c>
      <c r="E177" s="315"/>
      <c r="F177" s="315"/>
    </row>
    <row r="179" spans="2:6" ht="15.75" thickBot="1" x14ac:dyDescent="0.3">
      <c r="B179" s="314" t="s">
        <v>388</v>
      </c>
      <c r="C179" s="314"/>
      <c r="D179" s="314"/>
      <c r="E179" s="314"/>
      <c r="F179" s="314"/>
    </row>
    <row r="180" spans="2:6" ht="15.75" thickBot="1" x14ac:dyDescent="0.3">
      <c r="B180" s="226" t="s">
        <v>172</v>
      </c>
      <c r="C180" s="227" t="s">
        <v>173</v>
      </c>
      <c r="D180" s="226" t="s">
        <v>174</v>
      </c>
      <c r="E180" s="226" t="s">
        <v>175</v>
      </c>
      <c r="F180" s="226" t="s">
        <v>176</v>
      </c>
    </row>
    <row r="181" spans="2:6" ht="15.75" thickBot="1" x14ac:dyDescent="0.3">
      <c r="B181" s="228">
        <v>1</v>
      </c>
      <c r="C181" s="229" t="s">
        <v>389</v>
      </c>
      <c r="D181" s="228">
        <v>1536.01</v>
      </c>
      <c r="E181" s="228" t="s">
        <v>484</v>
      </c>
      <c r="F181" s="228" t="s">
        <v>390</v>
      </c>
    </row>
    <row r="182" spans="2:6" ht="15.75" thickBot="1" x14ac:dyDescent="0.3">
      <c r="B182" s="228">
        <v>2</v>
      </c>
      <c r="C182" s="229" t="s">
        <v>389</v>
      </c>
      <c r="D182" s="228">
        <v>1483.99</v>
      </c>
      <c r="E182" s="228" t="s">
        <v>392</v>
      </c>
      <c r="F182" s="228" t="s">
        <v>390</v>
      </c>
    </row>
    <row r="183" spans="2:6" ht="15.75" thickBot="1" x14ac:dyDescent="0.3">
      <c r="B183" s="228">
        <v>3</v>
      </c>
      <c r="C183" s="229" t="s">
        <v>389</v>
      </c>
      <c r="D183" s="228">
        <v>1472</v>
      </c>
      <c r="E183" s="228" t="s">
        <v>323</v>
      </c>
      <c r="F183" s="228" t="s">
        <v>390</v>
      </c>
    </row>
    <row r="184" spans="2:6" ht="16.5" thickBot="1" x14ac:dyDescent="0.3">
      <c r="B184" s="315" t="s">
        <v>185</v>
      </c>
      <c r="C184" s="315"/>
      <c r="D184" s="230">
        <v>4492</v>
      </c>
      <c r="E184" s="315"/>
      <c r="F184" s="315"/>
    </row>
    <row r="186" spans="2:6" ht="15.75" thickBot="1" x14ac:dyDescent="0.3">
      <c r="B186" s="314" t="s">
        <v>393</v>
      </c>
      <c r="C186" s="314"/>
      <c r="D186" s="314"/>
      <c r="E186" s="314"/>
      <c r="F186" s="314"/>
    </row>
    <row r="187" spans="2:6" ht="15.75" thickBot="1" x14ac:dyDescent="0.3">
      <c r="B187" s="226" t="s">
        <v>172</v>
      </c>
      <c r="C187" s="227" t="s">
        <v>173</v>
      </c>
      <c r="D187" s="226" t="s">
        <v>174</v>
      </c>
      <c r="E187" s="226" t="s">
        <v>175</v>
      </c>
      <c r="F187" s="226" t="s">
        <v>176</v>
      </c>
    </row>
    <row r="188" spans="2:6" ht="15.75" thickBot="1" x14ac:dyDescent="0.3">
      <c r="B188" s="228">
        <v>1</v>
      </c>
      <c r="C188" s="229" t="s">
        <v>394</v>
      </c>
      <c r="D188" s="228">
        <v>216</v>
      </c>
      <c r="E188" s="228" t="s">
        <v>188</v>
      </c>
      <c r="F188" s="228" t="s">
        <v>396</v>
      </c>
    </row>
    <row r="189" spans="2:6" ht="15.75" thickBot="1" x14ac:dyDescent="0.3">
      <c r="B189" s="228">
        <v>2</v>
      </c>
      <c r="C189" s="229" t="s">
        <v>609</v>
      </c>
      <c r="D189" s="228">
        <v>531</v>
      </c>
      <c r="E189" s="228" t="s">
        <v>428</v>
      </c>
      <c r="F189" s="228" t="s">
        <v>610</v>
      </c>
    </row>
    <row r="190" spans="2:6" ht="15.75" thickBot="1" x14ac:dyDescent="0.3">
      <c r="B190" s="228">
        <v>3</v>
      </c>
      <c r="C190" s="229" t="s">
        <v>611</v>
      </c>
      <c r="D190" s="228">
        <v>177</v>
      </c>
      <c r="E190" s="228" t="s">
        <v>428</v>
      </c>
      <c r="F190" s="228" t="s">
        <v>610</v>
      </c>
    </row>
    <row r="191" spans="2:6" ht="15.75" thickBot="1" x14ac:dyDescent="0.3">
      <c r="B191" s="228">
        <v>4</v>
      </c>
      <c r="C191" s="229" t="s">
        <v>612</v>
      </c>
      <c r="D191" s="228">
        <v>939.69</v>
      </c>
      <c r="E191" s="228" t="s">
        <v>428</v>
      </c>
      <c r="F191" s="228" t="s">
        <v>613</v>
      </c>
    </row>
    <row r="192" spans="2:6" ht="15.75" thickBot="1" x14ac:dyDescent="0.3">
      <c r="B192" s="228">
        <v>5</v>
      </c>
      <c r="C192" s="229" t="s">
        <v>394</v>
      </c>
      <c r="D192" s="228">
        <v>144</v>
      </c>
      <c r="E192" s="228" t="s">
        <v>203</v>
      </c>
      <c r="F192" s="228" t="s">
        <v>396</v>
      </c>
    </row>
    <row r="193" spans="2:6" ht="15.75" thickBot="1" x14ac:dyDescent="0.3">
      <c r="B193" s="228">
        <v>6</v>
      </c>
      <c r="C193" s="229" t="s">
        <v>614</v>
      </c>
      <c r="D193" s="228">
        <v>37.31</v>
      </c>
      <c r="E193" s="228" t="s">
        <v>203</v>
      </c>
      <c r="F193" s="228" t="s">
        <v>613</v>
      </c>
    </row>
    <row r="194" spans="2:6" ht="15.75" thickBot="1" x14ac:dyDescent="0.3">
      <c r="B194" s="228">
        <v>7</v>
      </c>
      <c r="C194" s="229" t="s">
        <v>615</v>
      </c>
      <c r="D194" s="228">
        <v>379.85</v>
      </c>
      <c r="E194" s="228" t="s">
        <v>210</v>
      </c>
      <c r="F194" s="228" t="s">
        <v>616</v>
      </c>
    </row>
    <row r="195" spans="2:6" ht="15.75" thickBot="1" x14ac:dyDescent="0.3">
      <c r="B195" s="228">
        <v>8</v>
      </c>
      <c r="C195" s="229" t="s">
        <v>617</v>
      </c>
      <c r="D195" s="228">
        <v>100</v>
      </c>
      <c r="E195" s="228" t="s">
        <v>213</v>
      </c>
      <c r="F195" s="228" t="s">
        <v>618</v>
      </c>
    </row>
    <row r="196" spans="2:6" ht="15.75" thickBot="1" x14ac:dyDescent="0.3">
      <c r="B196" s="228">
        <v>9</v>
      </c>
      <c r="C196" s="229" t="s">
        <v>394</v>
      </c>
      <c r="D196" s="228">
        <v>144</v>
      </c>
      <c r="E196" s="228" t="s">
        <v>397</v>
      </c>
      <c r="F196" s="228" t="s">
        <v>396</v>
      </c>
    </row>
    <row r="197" spans="2:6" ht="15.75" thickBot="1" x14ac:dyDescent="0.3">
      <c r="B197" s="228">
        <v>10</v>
      </c>
      <c r="C197" s="229" t="s">
        <v>617</v>
      </c>
      <c r="D197" s="228">
        <v>100</v>
      </c>
      <c r="E197" s="228" t="s">
        <v>445</v>
      </c>
      <c r="F197" s="228" t="s">
        <v>618</v>
      </c>
    </row>
    <row r="198" spans="2:6" ht="15.75" thickBot="1" x14ac:dyDescent="0.3">
      <c r="B198" s="228">
        <v>11</v>
      </c>
      <c r="C198" s="229" t="s">
        <v>619</v>
      </c>
      <c r="D198" s="228">
        <v>177</v>
      </c>
      <c r="E198" s="228" t="s">
        <v>248</v>
      </c>
      <c r="F198" s="228" t="s">
        <v>610</v>
      </c>
    </row>
    <row r="199" spans="2:6" ht="15.75" thickBot="1" x14ac:dyDescent="0.3">
      <c r="B199" s="228">
        <v>12</v>
      </c>
      <c r="C199" s="229" t="s">
        <v>617</v>
      </c>
      <c r="D199" s="228">
        <v>100</v>
      </c>
      <c r="E199" s="228" t="s">
        <v>248</v>
      </c>
      <c r="F199" s="228" t="s">
        <v>618</v>
      </c>
    </row>
    <row r="200" spans="2:6" ht="15.75" thickBot="1" x14ac:dyDescent="0.3">
      <c r="B200" s="228">
        <v>13</v>
      </c>
      <c r="C200" s="229" t="s">
        <v>615</v>
      </c>
      <c r="D200" s="228">
        <v>65.61</v>
      </c>
      <c r="E200" s="228" t="s">
        <v>248</v>
      </c>
      <c r="F200" s="228" t="s">
        <v>616</v>
      </c>
    </row>
    <row r="201" spans="2:6" ht="15.75" thickBot="1" x14ac:dyDescent="0.3">
      <c r="B201" s="228">
        <v>14</v>
      </c>
      <c r="C201" s="229" t="s">
        <v>609</v>
      </c>
      <c r="D201" s="228">
        <v>531</v>
      </c>
      <c r="E201" s="228" t="s">
        <v>248</v>
      </c>
      <c r="F201" s="228" t="s">
        <v>610</v>
      </c>
    </row>
    <row r="202" spans="2:6" ht="15.75" thickBot="1" x14ac:dyDescent="0.3">
      <c r="B202" s="228">
        <v>15</v>
      </c>
      <c r="C202" s="229" t="s">
        <v>611</v>
      </c>
      <c r="D202" s="228">
        <v>330.03</v>
      </c>
      <c r="E202" s="228" t="s">
        <v>392</v>
      </c>
      <c r="F202" s="228" t="s">
        <v>476</v>
      </c>
    </row>
    <row r="203" spans="2:6" ht="15.75" thickBot="1" x14ac:dyDescent="0.3">
      <c r="B203" s="228">
        <v>16</v>
      </c>
      <c r="C203" s="229" t="s">
        <v>615</v>
      </c>
      <c r="D203" s="228">
        <v>232.22</v>
      </c>
      <c r="E203" s="228" t="s">
        <v>191</v>
      </c>
      <c r="F203" s="228" t="s">
        <v>613</v>
      </c>
    </row>
    <row r="204" spans="2:6" ht="15.75" thickBot="1" x14ac:dyDescent="0.3">
      <c r="B204" s="228">
        <v>17</v>
      </c>
      <c r="C204" s="229" t="s">
        <v>614</v>
      </c>
      <c r="D204" s="228">
        <v>252.6</v>
      </c>
      <c r="E204" s="228" t="s">
        <v>192</v>
      </c>
      <c r="F204" s="228" t="s">
        <v>613</v>
      </c>
    </row>
    <row r="205" spans="2:6" ht="15.75" thickBot="1" x14ac:dyDescent="0.3">
      <c r="B205" s="228">
        <v>18</v>
      </c>
      <c r="C205" s="229" t="s">
        <v>620</v>
      </c>
      <c r="D205" s="228">
        <v>14.35</v>
      </c>
      <c r="E205" s="228" t="s">
        <v>306</v>
      </c>
      <c r="F205" s="228" t="s">
        <v>621</v>
      </c>
    </row>
    <row r="206" spans="2:6" ht="15.75" thickBot="1" x14ac:dyDescent="0.3">
      <c r="B206" s="228">
        <v>19</v>
      </c>
      <c r="C206" s="229" t="s">
        <v>611</v>
      </c>
      <c r="D206" s="228">
        <v>36.26</v>
      </c>
      <c r="E206" s="228" t="s">
        <v>306</v>
      </c>
      <c r="F206" s="228" t="s">
        <v>622</v>
      </c>
    </row>
    <row r="207" spans="2:6" ht="15.75" thickBot="1" x14ac:dyDescent="0.3">
      <c r="B207" s="228">
        <v>20</v>
      </c>
      <c r="C207" s="229" t="s">
        <v>623</v>
      </c>
      <c r="D207" s="228">
        <v>928.13</v>
      </c>
      <c r="E207" s="228" t="s">
        <v>312</v>
      </c>
      <c r="F207" s="228" t="s">
        <v>613</v>
      </c>
    </row>
    <row r="208" spans="2:6" ht="15.75" thickBot="1" x14ac:dyDescent="0.3">
      <c r="B208" s="228">
        <v>21</v>
      </c>
      <c r="C208" s="229" t="s">
        <v>619</v>
      </c>
      <c r="D208" s="228">
        <v>177</v>
      </c>
      <c r="E208" s="228" t="s">
        <v>312</v>
      </c>
      <c r="F208" s="228" t="s">
        <v>610</v>
      </c>
    </row>
    <row r="209" spans="2:6" ht="15.75" thickBot="1" x14ac:dyDescent="0.3">
      <c r="B209" s="228">
        <v>22</v>
      </c>
      <c r="C209" s="229" t="s">
        <v>615</v>
      </c>
      <c r="D209" s="228">
        <v>73.92</v>
      </c>
      <c r="E209" s="228" t="s">
        <v>184</v>
      </c>
      <c r="F209" s="228" t="s">
        <v>616</v>
      </c>
    </row>
    <row r="210" spans="2:6" ht="15.75" thickBot="1" x14ac:dyDescent="0.3">
      <c r="B210" s="228">
        <v>23</v>
      </c>
      <c r="C210" s="229" t="s">
        <v>623</v>
      </c>
      <c r="D210" s="228">
        <v>594.44000000000005</v>
      </c>
      <c r="E210" s="228" t="s">
        <v>184</v>
      </c>
      <c r="F210" s="228" t="s">
        <v>613</v>
      </c>
    </row>
    <row r="211" spans="2:6" ht="16.5" thickBot="1" x14ac:dyDescent="0.3">
      <c r="B211" s="315" t="s">
        <v>185</v>
      </c>
      <c r="C211" s="315"/>
      <c r="D211" s="230">
        <v>6281.41</v>
      </c>
      <c r="E211" s="315"/>
      <c r="F211" s="315"/>
    </row>
    <row r="213" spans="2:6" ht="15.75" thickBot="1" x14ac:dyDescent="0.3">
      <c r="B213" s="314" t="s">
        <v>624</v>
      </c>
      <c r="C213" s="314"/>
      <c r="D213" s="314"/>
      <c r="E213" s="314"/>
      <c r="F213" s="314"/>
    </row>
    <row r="214" spans="2:6" ht="15.75" thickBot="1" x14ac:dyDescent="0.3">
      <c r="B214" s="226" t="s">
        <v>172</v>
      </c>
      <c r="C214" s="227" t="s">
        <v>173</v>
      </c>
      <c r="D214" s="226" t="s">
        <v>174</v>
      </c>
      <c r="E214" s="226" t="s">
        <v>175</v>
      </c>
      <c r="F214" s="226" t="s">
        <v>176</v>
      </c>
    </row>
    <row r="215" spans="2:6" ht="15.75" thickBot="1" x14ac:dyDescent="0.3">
      <c r="B215" s="228">
        <v>1</v>
      </c>
      <c r="C215" s="229" t="s">
        <v>625</v>
      </c>
      <c r="D215" s="228">
        <v>291</v>
      </c>
      <c r="E215" s="228" t="s">
        <v>423</v>
      </c>
      <c r="F215" s="228" t="s">
        <v>626</v>
      </c>
    </row>
    <row r="216" spans="2:6" ht="15.75" thickBot="1" x14ac:dyDescent="0.3">
      <c r="B216" s="228">
        <v>2</v>
      </c>
      <c r="C216" s="229" t="s">
        <v>627</v>
      </c>
      <c r="D216" s="228">
        <v>180</v>
      </c>
      <c r="E216" s="228" t="s">
        <v>423</v>
      </c>
      <c r="F216" s="228" t="s">
        <v>628</v>
      </c>
    </row>
    <row r="217" spans="2:6" ht="15.75" thickBot="1" x14ac:dyDescent="0.3">
      <c r="B217" s="228">
        <v>3</v>
      </c>
      <c r="C217" s="229" t="s">
        <v>629</v>
      </c>
      <c r="D217" s="228">
        <v>280</v>
      </c>
      <c r="E217" s="228" t="s">
        <v>428</v>
      </c>
      <c r="F217" s="228" t="s">
        <v>630</v>
      </c>
    </row>
    <row r="218" spans="2:6" ht="15.75" thickBot="1" x14ac:dyDescent="0.3">
      <c r="B218" s="228">
        <v>4</v>
      </c>
      <c r="C218" s="229" t="s">
        <v>631</v>
      </c>
      <c r="D218" s="228">
        <v>360</v>
      </c>
      <c r="E218" s="228" t="s">
        <v>203</v>
      </c>
      <c r="F218" s="228" t="s">
        <v>630</v>
      </c>
    </row>
    <row r="219" spans="2:6" ht="15.75" thickBot="1" x14ac:dyDescent="0.3">
      <c r="B219" s="228">
        <v>5</v>
      </c>
      <c r="C219" s="229" t="s">
        <v>627</v>
      </c>
      <c r="D219" s="228">
        <v>849.52</v>
      </c>
      <c r="E219" s="228" t="s">
        <v>191</v>
      </c>
      <c r="F219" s="228" t="s">
        <v>632</v>
      </c>
    </row>
    <row r="220" spans="2:6" ht="15.75" thickBot="1" x14ac:dyDescent="0.3">
      <c r="B220" s="228">
        <v>6</v>
      </c>
      <c r="C220" s="233" t="s">
        <v>631</v>
      </c>
      <c r="D220" s="228">
        <v>200</v>
      </c>
      <c r="E220" s="228" t="s">
        <v>191</v>
      </c>
      <c r="F220" s="228" t="s">
        <v>630</v>
      </c>
    </row>
    <row r="221" spans="2:6" ht="15.75" thickBot="1" x14ac:dyDescent="0.3">
      <c r="B221" s="228">
        <v>7</v>
      </c>
      <c r="C221" s="229" t="s">
        <v>631</v>
      </c>
      <c r="D221" s="228">
        <v>310</v>
      </c>
      <c r="E221" s="228" t="s">
        <v>184</v>
      </c>
      <c r="F221" s="228" t="s">
        <v>630</v>
      </c>
    </row>
    <row r="222" spans="2:6" ht="16.5" thickBot="1" x14ac:dyDescent="0.3">
      <c r="B222" s="315" t="s">
        <v>185</v>
      </c>
      <c r="C222" s="315"/>
      <c r="D222" s="230">
        <v>2470.52</v>
      </c>
      <c r="E222" s="315"/>
      <c r="F222" s="315"/>
    </row>
    <row r="224" spans="2:6" ht="15.75" thickBot="1" x14ac:dyDescent="0.3">
      <c r="B224" s="314" t="s">
        <v>633</v>
      </c>
      <c r="C224" s="314"/>
      <c r="D224" s="314"/>
      <c r="E224" s="314"/>
      <c r="F224" s="314"/>
    </row>
    <row r="225" spans="2:6" ht="15.75" thickBot="1" x14ac:dyDescent="0.3">
      <c r="B225" s="226" t="s">
        <v>172</v>
      </c>
      <c r="C225" s="227" t="s">
        <v>173</v>
      </c>
      <c r="D225" s="226" t="s">
        <v>174</v>
      </c>
      <c r="E225" s="226" t="s">
        <v>175</v>
      </c>
      <c r="F225" s="226" t="s">
        <v>176</v>
      </c>
    </row>
    <row r="226" spans="2:6" ht="15.75" thickBot="1" x14ac:dyDescent="0.3">
      <c r="B226" s="228">
        <v>1</v>
      </c>
      <c r="C226" s="229" t="s">
        <v>634</v>
      </c>
      <c r="D226" s="228">
        <v>4900.21</v>
      </c>
      <c r="E226" s="228" t="s">
        <v>445</v>
      </c>
      <c r="F226" s="228" t="s">
        <v>635</v>
      </c>
    </row>
    <row r="227" spans="2:6" ht="15.75" thickBot="1" x14ac:dyDescent="0.3">
      <c r="B227" s="228">
        <v>2</v>
      </c>
      <c r="C227" s="229" t="s">
        <v>634</v>
      </c>
      <c r="D227" s="228">
        <v>4362.24</v>
      </c>
      <c r="E227" s="228" t="s">
        <v>191</v>
      </c>
      <c r="F227" s="228" t="s">
        <v>635</v>
      </c>
    </row>
    <row r="228" spans="2:6" ht="16.5" thickBot="1" x14ac:dyDescent="0.3">
      <c r="B228" s="315" t="s">
        <v>185</v>
      </c>
      <c r="C228" s="315"/>
      <c r="D228" s="230">
        <v>9262.4500000000007</v>
      </c>
      <c r="E228" s="315"/>
      <c r="F228" s="315"/>
    </row>
    <row r="230" spans="2:6" ht="15.75" thickBot="1" x14ac:dyDescent="0.3">
      <c r="B230" s="314" t="s">
        <v>636</v>
      </c>
      <c r="C230" s="314"/>
      <c r="D230" s="314"/>
      <c r="E230" s="314"/>
      <c r="F230" s="314"/>
    </row>
    <row r="231" spans="2:6" ht="15.75" thickBot="1" x14ac:dyDescent="0.3">
      <c r="B231" s="226" t="s">
        <v>172</v>
      </c>
      <c r="C231" s="227" t="s">
        <v>173</v>
      </c>
      <c r="D231" s="226" t="s">
        <v>174</v>
      </c>
      <c r="E231" s="226" t="s">
        <v>175</v>
      </c>
      <c r="F231" s="226" t="s">
        <v>176</v>
      </c>
    </row>
    <row r="232" spans="2:6" ht="15.75" thickBot="1" x14ac:dyDescent="0.3">
      <c r="B232" s="228">
        <v>1</v>
      </c>
      <c r="C232" s="229" t="s">
        <v>637</v>
      </c>
      <c r="D232" s="228">
        <v>458.19</v>
      </c>
      <c r="E232" s="228" t="s">
        <v>423</v>
      </c>
      <c r="F232" s="228" t="s">
        <v>395</v>
      </c>
    </row>
    <row r="233" spans="2:6" ht="16.5" thickBot="1" x14ac:dyDescent="0.3">
      <c r="B233" s="315" t="s">
        <v>185</v>
      </c>
      <c r="C233" s="315"/>
      <c r="D233" s="230">
        <v>458.19</v>
      </c>
      <c r="E233" s="315"/>
      <c r="F233" s="315"/>
    </row>
    <row r="234" spans="2:6" ht="15.75" x14ac:dyDescent="0.25">
      <c r="B234" s="235"/>
      <c r="C234" s="235"/>
      <c r="D234" s="235"/>
      <c r="E234" s="235"/>
      <c r="F234" s="235"/>
    </row>
    <row r="236" spans="2:6" ht="15.75" thickBot="1" x14ac:dyDescent="0.3">
      <c r="B236" s="314" t="s">
        <v>638</v>
      </c>
      <c r="C236" s="314"/>
      <c r="D236" s="314"/>
      <c r="E236" s="314"/>
      <c r="F236" s="314"/>
    </row>
    <row r="237" spans="2:6" ht="15.75" thickBot="1" x14ac:dyDescent="0.3">
      <c r="B237" s="226" t="s">
        <v>172</v>
      </c>
      <c r="C237" s="227" t="s">
        <v>173</v>
      </c>
      <c r="D237" s="226" t="s">
        <v>174</v>
      </c>
      <c r="E237" s="226" t="s">
        <v>175</v>
      </c>
      <c r="F237" s="226" t="s">
        <v>176</v>
      </c>
    </row>
    <row r="238" spans="2:6" ht="15.75" thickBot="1" x14ac:dyDescent="0.3">
      <c r="B238" s="228">
        <v>1</v>
      </c>
      <c r="C238" s="229" t="s">
        <v>639</v>
      </c>
      <c r="D238" s="228">
        <v>440</v>
      </c>
      <c r="E238" s="228" t="s">
        <v>428</v>
      </c>
      <c r="F238" s="228" t="s">
        <v>640</v>
      </c>
    </row>
    <row r="239" spans="2:6" ht="15.75" thickBot="1" x14ac:dyDescent="0.3">
      <c r="B239" s="228">
        <v>2</v>
      </c>
      <c r="C239" s="229" t="s">
        <v>639</v>
      </c>
      <c r="D239" s="228">
        <v>159.57</v>
      </c>
      <c r="E239" s="228" t="s">
        <v>445</v>
      </c>
      <c r="F239" s="228" t="s">
        <v>641</v>
      </c>
    </row>
    <row r="240" spans="2:6" ht="15.75" thickBot="1" x14ac:dyDescent="0.3">
      <c r="B240" s="228">
        <v>3</v>
      </c>
      <c r="C240" s="229" t="s">
        <v>639</v>
      </c>
      <c r="D240" s="228">
        <v>1115.04</v>
      </c>
      <c r="E240" s="228" t="s">
        <v>445</v>
      </c>
      <c r="F240" s="228" t="s">
        <v>641</v>
      </c>
    </row>
    <row r="241" spans="2:6" ht="15.75" thickBot="1" x14ac:dyDescent="0.3">
      <c r="B241" s="228">
        <v>4</v>
      </c>
      <c r="C241" s="229" t="s">
        <v>639</v>
      </c>
      <c r="D241" s="228">
        <v>1252.6300000000001</v>
      </c>
      <c r="E241" s="228" t="s">
        <v>228</v>
      </c>
      <c r="F241" s="228" t="s">
        <v>641</v>
      </c>
    </row>
    <row r="242" spans="2:6" ht="15.75" thickBot="1" x14ac:dyDescent="0.3">
      <c r="B242" s="228">
        <v>5</v>
      </c>
      <c r="C242" s="229" t="s">
        <v>639</v>
      </c>
      <c r="D242" s="228">
        <v>32</v>
      </c>
      <c r="E242" s="228" t="s">
        <v>296</v>
      </c>
      <c r="F242" s="228" t="s">
        <v>640</v>
      </c>
    </row>
    <row r="243" spans="2:6" ht="15.75" thickBot="1" x14ac:dyDescent="0.3">
      <c r="B243" s="228">
        <v>6</v>
      </c>
      <c r="C243" s="229" t="s">
        <v>639</v>
      </c>
      <c r="D243" s="228">
        <v>32</v>
      </c>
      <c r="E243" s="228" t="s">
        <v>296</v>
      </c>
      <c r="F243" s="228" t="s">
        <v>640</v>
      </c>
    </row>
    <row r="244" spans="2:6" ht="15.75" thickBot="1" x14ac:dyDescent="0.3">
      <c r="B244" s="228">
        <v>7</v>
      </c>
      <c r="C244" s="229" t="s">
        <v>639</v>
      </c>
      <c r="D244" s="228">
        <v>48</v>
      </c>
      <c r="E244" s="228" t="s">
        <v>296</v>
      </c>
      <c r="F244" s="228" t="s">
        <v>642</v>
      </c>
    </row>
    <row r="245" spans="2:6" ht="15.75" thickBot="1" x14ac:dyDescent="0.3">
      <c r="B245" s="228">
        <v>8</v>
      </c>
      <c r="C245" s="229" t="s">
        <v>639</v>
      </c>
      <c r="D245" s="228">
        <v>329.5</v>
      </c>
      <c r="E245" s="228" t="s">
        <v>296</v>
      </c>
      <c r="F245" s="228" t="s">
        <v>642</v>
      </c>
    </row>
    <row r="246" spans="2:6" ht="15.75" thickBot="1" x14ac:dyDescent="0.3">
      <c r="B246" s="228">
        <v>9</v>
      </c>
      <c r="C246" s="229" t="s">
        <v>639</v>
      </c>
      <c r="D246" s="228">
        <v>19.88</v>
      </c>
      <c r="E246" s="228" t="s">
        <v>300</v>
      </c>
      <c r="F246" s="228" t="s">
        <v>643</v>
      </c>
    </row>
    <row r="247" spans="2:6" ht="15.75" thickBot="1" x14ac:dyDescent="0.3">
      <c r="B247" s="228">
        <v>10</v>
      </c>
      <c r="C247" s="229" t="s">
        <v>639</v>
      </c>
      <c r="D247" s="228">
        <v>56.48</v>
      </c>
      <c r="E247" s="228" t="s">
        <v>312</v>
      </c>
      <c r="F247" s="228" t="s">
        <v>643</v>
      </c>
    </row>
    <row r="248" spans="2:6" ht="15.75" thickBot="1" x14ac:dyDescent="0.3">
      <c r="B248" s="228">
        <v>11</v>
      </c>
      <c r="C248" s="229" t="s">
        <v>639</v>
      </c>
      <c r="D248" s="228">
        <v>20</v>
      </c>
      <c r="E248" s="228" t="s">
        <v>312</v>
      </c>
      <c r="F248" s="228" t="s">
        <v>644</v>
      </c>
    </row>
    <row r="249" spans="2:6" ht="16.5" thickBot="1" x14ac:dyDescent="0.3">
      <c r="B249" s="315" t="s">
        <v>185</v>
      </c>
      <c r="C249" s="315"/>
      <c r="D249" s="230">
        <v>3505.1</v>
      </c>
      <c r="E249" s="315"/>
      <c r="F249" s="315"/>
    </row>
    <row r="251" spans="2:6" ht="15.75" thickBot="1" x14ac:dyDescent="0.3">
      <c r="B251" s="314" t="s">
        <v>645</v>
      </c>
      <c r="C251" s="314"/>
      <c r="D251" s="314"/>
      <c r="E251" s="314"/>
      <c r="F251" s="314"/>
    </row>
    <row r="252" spans="2:6" ht="15.75" thickBot="1" x14ac:dyDescent="0.3">
      <c r="B252" s="226" t="s">
        <v>172</v>
      </c>
      <c r="C252" s="227" t="s">
        <v>173</v>
      </c>
      <c r="D252" s="226" t="s">
        <v>174</v>
      </c>
      <c r="E252" s="226" t="s">
        <v>175</v>
      </c>
      <c r="F252" s="226" t="s">
        <v>176</v>
      </c>
    </row>
    <row r="253" spans="2:6" ht="15.75" thickBot="1" x14ac:dyDescent="0.3">
      <c r="B253" s="228">
        <v>1</v>
      </c>
      <c r="C253" s="229" t="s">
        <v>646</v>
      </c>
      <c r="D253" s="228">
        <v>990</v>
      </c>
      <c r="E253" s="228" t="s">
        <v>203</v>
      </c>
      <c r="F253" s="228" t="s">
        <v>647</v>
      </c>
    </row>
    <row r="254" spans="2:6" ht="15.75" thickBot="1" x14ac:dyDescent="0.3">
      <c r="B254" s="228">
        <v>2</v>
      </c>
      <c r="C254" s="229" t="s">
        <v>646</v>
      </c>
      <c r="D254" s="228">
        <v>9995</v>
      </c>
      <c r="E254" s="228" t="s">
        <v>399</v>
      </c>
      <c r="F254" s="228" t="s">
        <v>647</v>
      </c>
    </row>
    <row r="255" spans="2:6" ht="15.75" thickBot="1" x14ac:dyDescent="0.3">
      <c r="B255" s="228">
        <v>3</v>
      </c>
      <c r="C255" s="229" t="s">
        <v>646</v>
      </c>
      <c r="D255" s="228">
        <v>15870</v>
      </c>
      <c r="E255" s="228" t="s">
        <v>300</v>
      </c>
      <c r="F255" s="228" t="s">
        <v>647</v>
      </c>
    </row>
    <row r="256" spans="2:6" ht="16.5" thickBot="1" x14ac:dyDescent="0.3">
      <c r="B256" s="315" t="s">
        <v>185</v>
      </c>
      <c r="C256" s="315"/>
      <c r="D256" s="230">
        <v>26855</v>
      </c>
      <c r="E256" s="315"/>
      <c r="F256" s="315"/>
    </row>
    <row r="258" spans="2:6" ht="15.75" thickBot="1" x14ac:dyDescent="0.3">
      <c r="B258" s="314" t="s">
        <v>648</v>
      </c>
      <c r="C258" s="314"/>
      <c r="D258" s="314"/>
      <c r="E258" s="314"/>
      <c r="F258" s="314"/>
    </row>
    <row r="259" spans="2:6" ht="15.75" thickBot="1" x14ac:dyDescent="0.3">
      <c r="B259" s="226" t="s">
        <v>172</v>
      </c>
      <c r="C259" s="227" t="s">
        <v>173</v>
      </c>
      <c r="D259" s="226" t="s">
        <v>174</v>
      </c>
      <c r="E259" s="226" t="s">
        <v>175</v>
      </c>
      <c r="F259" s="226" t="s">
        <v>176</v>
      </c>
    </row>
    <row r="260" spans="2:6" ht="15.75" thickBot="1" x14ac:dyDescent="0.3">
      <c r="B260" s="228">
        <v>1</v>
      </c>
      <c r="C260" s="229" t="s">
        <v>649</v>
      </c>
      <c r="D260" s="228">
        <v>1339</v>
      </c>
      <c r="E260" s="228" t="s">
        <v>188</v>
      </c>
      <c r="F260" s="228" t="s">
        <v>650</v>
      </c>
    </row>
    <row r="261" spans="2:6" ht="15.75" thickBot="1" x14ac:dyDescent="0.3">
      <c r="B261" s="228">
        <v>2</v>
      </c>
      <c r="C261" s="229" t="s">
        <v>649</v>
      </c>
      <c r="D261" s="228">
        <v>613.6</v>
      </c>
      <c r="E261" s="228" t="s">
        <v>428</v>
      </c>
      <c r="F261" s="228" t="s">
        <v>610</v>
      </c>
    </row>
    <row r="262" spans="2:6" ht="15.75" thickBot="1" x14ac:dyDescent="0.3">
      <c r="B262" s="228">
        <v>3</v>
      </c>
      <c r="C262" s="229" t="s">
        <v>651</v>
      </c>
      <c r="D262" s="228">
        <v>590</v>
      </c>
      <c r="E262" s="228" t="s">
        <v>210</v>
      </c>
      <c r="F262" s="228" t="s">
        <v>618</v>
      </c>
    </row>
    <row r="263" spans="2:6" ht="15.75" thickBot="1" x14ac:dyDescent="0.3">
      <c r="B263" s="228">
        <v>4</v>
      </c>
      <c r="C263" s="229" t="s">
        <v>652</v>
      </c>
      <c r="D263" s="228">
        <v>1339</v>
      </c>
      <c r="E263" s="228" t="s">
        <v>399</v>
      </c>
      <c r="F263" s="228" t="s">
        <v>613</v>
      </c>
    </row>
    <row r="264" spans="2:6" ht="15.75" thickBot="1" x14ac:dyDescent="0.3">
      <c r="B264" s="228">
        <v>5</v>
      </c>
      <c r="C264" s="229" t="s">
        <v>651</v>
      </c>
      <c r="D264" s="228">
        <v>590</v>
      </c>
      <c r="E264" s="228" t="s">
        <v>248</v>
      </c>
      <c r="F264" s="228" t="s">
        <v>618</v>
      </c>
    </row>
    <row r="265" spans="2:6" ht="15.75" thickBot="1" x14ac:dyDescent="0.3">
      <c r="B265" s="228">
        <v>6</v>
      </c>
      <c r="C265" s="229" t="s">
        <v>649</v>
      </c>
      <c r="D265" s="228">
        <v>613.6</v>
      </c>
      <c r="E265" s="228" t="s">
        <v>248</v>
      </c>
      <c r="F265" s="228" t="s">
        <v>610</v>
      </c>
    </row>
    <row r="266" spans="2:6" ht="15.75" thickBot="1" x14ac:dyDescent="0.3">
      <c r="B266" s="228">
        <v>7</v>
      </c>
      <c r="C266" s="229" t="s">
        <v>652</v>
      </c>
      <c r="D266" s="228">
        <v>1339</v>
      </c>
      <c r="E266" s="228" t="s">
        <v>296</v>
      </c>
      <c r="F266" s="228" t="s">
        <v>650</v>
      </c>
    </row>
    <row r="267" spans="2:6" ht="15.75" thickBot="1" x14ac:dyDescent="0.3">
      <c r="B267" s="228">
        <v>8</v>
      </c>
      <c r="C267" s="229" t="s">
        <v>653</v>
      </c>
      <c r="D267" s="228">
        <v>613.6</v>
      </c>
      <c r="E267" s="228" t="s">
        <v>312</v>
      </c>
      <c r="F267" s="228" t="s">
        <v>610</v>
      </c>
    </row>
    <row r="268" spans="2:6" ht="16.5" thickBot="1" x14ac:dyDescent="0.3">
      <c r="B268" s="315" t="s">
        <v>185</v>
      </c>
      <c r="C268" s="315"/>
      <c r="D268" s="230">
        <v>7037.8</v>
      </c>
      <c r="E268" s="315"/>
      <c r="F268" s="315"/>
    </row>
    <row r="270" spans="2:6" ht="15.75" thickBot="1" x14ac:dyDescent="0.3">
      <c r="B270" s="314" t="s">
        <v>654</v>
      </c>
      <c r="C270" s="314"/>
      <c r="D270" s="314"/>
      <c r="E270" s="314"/>
      <c r="F270" s="314"/>
    </row>
    <row r="271" spans="2:6" ht="15.75" thickBot="1" x14ac:dyDescent="0.3">
      <c r="B271" s="226" t="s">
        <v>172</v>
      </c>
      <c r="C271" s="227" t="s">
        <v>173</v>
      </c>
      <c r="D271" s="226" t="s">
        <v>174</v>
      </c>
      <c r="E271" s="226" t="s">
        <v>175</v>
      </c>
      <c r="F271" s="226" t="s">
        <v>176</v>
      </c>
    </row>
    <row r="272" spans="2:6" ht="15.75" thickBot="1" x14ac:dyDescent="0.3">
      <c r="B272" s="228">
        <v>1</v>
      </c>
      <c r="C272" s="229" t="s">
        <v>655</v>
      </c>
      <c r="D272" s="228">
        <v>955</v>
      </c>
      <c r="E272" s="228" t="s">
        <v>470</v>
      </c>
      <c r="F272" s="228" t="s">
        <v>656</v>
      </c>
    </row>
    <row r="273" spans="2:6" ht="16.5" thickBot="1" x14ac:dyDescent="0.3">
      <c r="B273" s="315" t="s">
        <v>185</v>
      </c>
      <c r="C273" s="315"/>
      <c r="D273" s="230">
        <v>955</v>
      </c>
      <c r="E273" s="315"/>
      <c r="F273" s="315"/>
    </row>
    <row r="275" spans="2:6" ht="15.75" thickBot="1" x14ac:dyDescent="0.3">
      <c r="B275" s="314" t="s">
        <v>657</v>
      </c>
      <c r="C275" s="314"/>
      <c r="D275" s="314"/>
      <c r="E275" s="314"/>
      <c r="F275" s="314"/>
    </row>
    <row r="276" spans="2:6" ht="15.75" thickBot="1" x14ac:dyDescent="0.3">
      <c r="B276" s="226" t="s">
        <v>172</v>
      </c>
      <c r="C276" s="227" t="s">
        <v>173</v>
      </c>
      <c r="D276" s="226" t="s">
        <v>174</v>
      </c>
      <c r="E276" s="226" t="s">
        <v>175</v>
      </c>
      <c r="F276" s="226" t="s">
        <v>176</v>
      </c>
    </row>
    <row r="277" spans="2:6" ht="15.75" thickBot="1" x14ac:dyDescent="0.3">
      <c r="B277" s="228">
        <v>1</v>
      </c>
      <c r="C277" s="229" t="s">
        <v>658</v>
      </c>
      <c r="D277" s="228">
        <v>995.92</v>
      </c>
      <c r="E277" s="228" t="s">
        <v>210</v>
      </c>
      <c r="F277" s="228" t="s">
        <v>659</v>
      </c>
    </row>
    <row r="278" spans="2:6" ht="15.75" thickBot="1" x14ac:dyDescent="0.3">
      <c r="B278" s="228">
        <v>2</v>
      </c>
      <c r="C278" s="229" t="s">
        <v>658</v>
      </c>
      <c r="D278" s="228">
        <v>995.92</v>
      </c>
      <c r="E278" s="228" t="s">
        <v>248</v>
      </c>
      <c r="F278" s="228" t="s">
        <v>659</v>
      </c>
    </row>
    <row r="279" spans="2:6" ht="15.75" thickBot="1" x14ac:dyDescent="0.3">
      <c r="B279" s="228">
        <v>3</v>
      </c>
      <c r="C279" s="229" t="s">
        <v>660</v>
      </c>
      <c r="D279" s="228">
        <v>995.92</v>
      </c>
      <c r="E279" s="228" t="s">
        <v>312</v>
      </c>
      <c r="F279" s="228" t="s">
        <v>659</v>
      </c>
    </row>
    <row r="280" spans="2:6" ht="16.5" thickBot="1" x14ac:dyDescent="0.3">
      <c r="B280" s="315" t="s">
        <v>185</v>
      </c>
      <c r="C280" s="315"/>
      <c r="D280" s="230">
        <v>2987.76</v>
      </c>
      <c r="E280" s="315"/>
      <c r="F280" s="315"/>
    </row>
    <row r="281" spans="2:6" ht="15.75" x14ac:dyDescent="0.25">
      <c r="B281" s="235"/>
      <c r="C281" s="235"/>
      <c r="D281" s="235"/>
      <c r="E281" s="235"/>
      <c r="F281" s="235"/>
    </row>
    <row r="283" spans="2:6" ht="15.75" thickBot="1" x14ac:dyDescent="0.3">
      <c r="B283" s="314" t="s">
        <v>661</v>
      </c>
      <c r="C283" s="314"/>
      <c r="D283" s="314"/>
      <c r="E283" s="314"/>
      <c r="F283" s="314"/>
    </row>
    <row r="284" spans="2:6" ht="15.75" thickBot="1" x14ac:dyDescent="0.3">
      <c r="B284" s="226" t="s">
        <v>172</v>
      </c>
      <c r="C284" s="227" t="s">
        <v>173</v>
      </c>
      <c r="D284" s="226" t="s">
        <v>174</v>
      </c>
      <c r="E284" s="226" t="s">
        <v>175</v>
      </c>
      <c r="F284" s="226" t="s">
        <v>176</v>
      </c>
    </row>
    <row r="285" spans="2:6" ht="15.75" thickBot="1" x14ac:dyDescent="0.3">
      <c r="B285" s="228">
        <v>1</v>
      </c>
      <c r="C285" s="229" t="s">
        <v>662</v>
      </c>
      <c r="D285" s="228">
        <v>120</v>
      </c>
      <c r="E285" s="228" t="s">
        <v>188</v>
      </c>
      <c r="F285" s="228" t="s">
        <v>663</v>
      </c>
    </row>
    <row r="286" spans="2:6" ht="15.75" thickBot="1" x14ac:dyDescent="0.3">
      <c r="B286" s="228">
        <v>2</v>
      </c>
      <c r="C286" s="229" t="s">
        <v>662</v>
      </c>
      <c r="D286" s="228">
        <v>100</v>
      </c>
      <c r="E286" s="228" t="s">
        <v>188</v>
      </c>
      <c r="F286" s="228" t="s">
        <v>664</v>
      </c>
    </row>
    <row r="287" spans="2:6" ht="15.75" thickBot="1" x14ac:dyDescent="0.3">
      <c r="B287" s="228">
        <v>3</v>
      </c>
      <c r="C287" s="229" t="s">
        <v>662</v>
      </c>
      <c r="D287" s="228">
        <v>100</v>
      </c>
      <c r="E287" s="228" t="s">
        <v>206</v>
      </c>
      <c r="F287" s="228" t="s">
        <v>664</v>
      </c>
    </row>
    <row r="288" spans="2:6" ht="15.75" thickBot="1" x14ac:dyDescent="0.3">
      <c r="B288" s="228">
        <v>4</v>
      </c>
      <c r="C288" s="229" t="s">
        <v>662</v>
      </c>
      <c r="D288" s="228">
        <v>100</v>
      </c>
      <c r="E288" s="228" t="s">
        <v>206</v>
      </c>
      <c r="F288" s="228" t="s">
        <v>664</v>
      </c>
    </row>
    <row r="289" spans="2:6" ht="15.75" thickBot="1" x14ac:dyDescent="0.3">
      <c r="B289" s="228">
        <v>5</v>
      </c>
      <c r="C289" s="229" t="s">
        <v>662</v>
      </c>
      <c r="D289" s="228">
        <v>120</v>
      </c>
      <c r="E289" s="228" t="s">
        <v>484</v>
      </c>
      <c r="F289" s="228" t="s">
        <v>663</v>
      </c>
    </row>
    <row r="290" spans="2:6" ht="15.75" thickBot="1" x14ac:dyDescent="0.3">
      <c r="B290" s="228">
        <v>6</v>
      </c>
      <c r="C290" s="229" t="s">
        <v>662</v>
      </c>
      <c r="D290" s="228">
        <v>120</v>
      </c>
      <c r="E290" s="228" t="s">
        <v>484</v>
      </c>
      <c r="F290" s="228" t="s">
        <v>663</v>
      </c>
    </row>
    <row r="291" spans="2:6" ht="15.75" thickBot="1" x14ac:dyDescent="0.3">
      <c r="B291" s="228">
        <v>7</v>
      </c>
      <c r="C291" s="229" t="s">
        <v>662</v>
      </c>
      <c r="D291" s="228">
        <v>80</v>
      </c>
      <c r="E291" s="228" t="s">
        <v>415</v>
      </c>
      <c r="F291" s="228" t="s">
        <v>665</v>
      </c>
    </row>
    <row r="292" spans="2:6" ht="15.75" thickBot="1" x14ac:dyDescent="0.3">
      <c r="B292" s="228">
        <v>8</v>
      </c>
      <c r="C292" s="229" t="s">
        <v>662</v>
      </c>
      <c r="D292" s="228">
        <v>180</v>
      </c>
      <c r="E292" s="228" t="s">
        <v>415</v>
      </c>
      <c r="F292" s="228" t="s">
        <v>665</v>
      </c>
    </row>
    <row r="293" spans="2:6" ht="15.75" thickBot="1" x14ac:dyDescent="0.3">
      <c r="B293" s="228">
        <v>9</v>
      </c>
      <c r="C293" s="229" t="s">
        <v>662</v>
      </c>
      <c r="D293" s="228">
        <v>398.58</v>
      </c>
      <c r="E293" s="228" t="s">
        <v>231</v>
      </c>
      <c r="F293" s="228" t="s">
        <v>666</v>
      </c>
    </row>
    <row r="294" spans="2:6" ht="15.75" thickBot="1" x14ac:dyDescent="0.3">
      <c r="B294" s="228">
        <v>10</v>
      </c>
      <c r="C294" s="229" t="s">
        <v>662</v>
      </c>
      <c r="D294" s="228">
        <v>25.2</v>
      </c>
      <c r="E294" s="228" t="s">
        <v>231</v>
      </c>
      <c r="F294" s="228" t="s">
        <v>666</v>
      </c>
    </row>
    <row r="295" spans="2:6" ht="15.75" thickBot="1" x14ac:dyDescent="0.3">
      <c r="B295" s="228">
        <v>11</v>
      </c>
      <c r="C295" s="229" t="s">
        <v>662</v>
      </c>
      <c r="D295" s="228">
        <v>100</v>
      </c>
      <c r="E295" s="228" t="s">
        <v>288</v>
      </c>
      <c r="F295" s="228" t="s">
        <v>664</v>
      </c>
    </row>
    <row r="296" spans="2:6" ht="15.75" thickBot="1" x14ac:dyDescent="0.3">
      <c r="B296" s="228">
        <v>12</v>
      </c>
      <c r="C296" s="229" t="s">
        <v>662</v>
      </c>
      <c r="D296" s="228">
        <v>100</v>
      </c>
      <c r="E296" s="228" t="s">
        <v>288</v>
      </c>
      <c r="F296" s="228" t="s">
        <v>664</v>
      </c>
    </row>
    <row r="297" spans="2:6" ht="15.75" thickBot="1" x14ac:dyDescent="0.3">
      <c r="B297" s="228">
        <v>13</v>
      </c>
      <c r="C297" s="229" t="s">
        <v>662</v>
      </c>
      <c r="D297" s="228">
        <v>180</v>
      </c>
      <c r="E297" s="228" t="s">
        <v>599</v>
      </c>
      <c r="F297" s="228" t="s">
        <v>665</v>
      </c>
    </row>
    <row r="298" spans="2:6" ht="15.75" thickBot="1" x14ac:dyDescent="0.3">
      <c r="B298" s="228">
        <v>14</v>
      </c>
      <c r="C298" s="229" t="s">
        <v>662</v>
      </c>
      <c r="D298" s="228">
        <v>240</v>
      </c>
      <c r="E298" s="228" t="s">
        <v>323</v>
      </c>
      <c r="F298" s="228" t="s">
        <v>663</v>
      </c>
    </row>
    <row r="299" spans="2:6" ht="15.75" thickBot="1" x14ac:dyDescent="0.3">
      <c r="B299" s="228">
        <v>15</v>
      </c>
      <c r="C299" s="229" t="s">
        <v>662</v>
      </c>
      <c r="D299" s="228">
        <v>100</v>
      </c>
      <c r="E299" s="228" t="s">
        <v>339</v>
      </c>
      <c r="F299" s="228" t="s">
        <v>664</v>
      </c>
    </row>
    <row r="300" spans="2:6" ht="16.5" thickBot="1" x14ac:dyDescent="0.3">
      <c r="B300" s="315" t="s">
        <v>185</v>
      </c>
      <c r="C300" s="315"/>
      <c r="D300" s="230">
        <v>2063.7800000000002</v>
      </c>
      <c r="E300" s="315"/>
      <c r="F300" s="315"/>
    </row>
    <row r="302" spans="2:6" ht="15.75" thickBot="1" x14ac:dyDescent="0.3">
      <c r="B302" s="314" t="s">
        <v>418</v>
      </c>
      <c r="C302" s="314"/>
      <c r="D302" s="314"/>
      <c r="E302" s="314"/>
      <c r="F302" s="314"/>
    </row>
    <row r="303" spans="2:6" ht="15.75" thickBot="1" x14ac:dyDescent="0.3">
      <c r="B303" s="226" t="s">
        <v>172</v>
      </c>
      <c r="C303" s="227" t="s">
        <v>173</v>
      </c>
      <c r="D303" s="226" t="s">
        <v>174</v>
      </c>
      <c r="E303" s="226" t="s">
        <v>175</v>
      </c>
      <c r="F303" s="226" t="s">
        <v>176</v>
      </c>
    </row>
    <row r="304" spans="2:6" ht="15.75" thickBot="1" x14ac:dyDescent="0.3">
      <c r="B304" s="228">
        <v>1</v>
      </c>
      <c r="C304" s="229" t="s">
        <v>667</v>
      </c>
      <c r="D304" s="228">
        <v>389.7</v>
      </c>
      <c r="E304" s="228" t="s">
        <v>397</v>
      </c>
      <c r="F304" s="228" t="s">
        <v>450</v>
      </c>
    </row>
    <row r="305" spans="2:6" ht="15.75" thickBot="1" x14ac:dyDescent="0.3">
      <c r="B305" s="228">
        <v>2</v>
      </c>
      <c r="C305" s="229" t="s">
        <v>449</v>
      </c>
      <c r="D305" s="228">
        <v>315.3</v>
      </c>
      <c r="E305" s="228" t="s">
        <v>248</v>
      </c>
      <c r="F305" s="228" t="s">
        <v>450</v>
      </c>
    </row>
    <row r="306" spans="2:6" ht="15.75" thickBot="1" x14ac:dyDescent="0.3">
      <c r="B306" s="228">
        <v>3</v>
      </c>
      <c r="C306" s="229" t="s">
        <v>668</v>
      </c>
      <c r="D306" s="228">
        <v>380</v>
      </c>
      <c r="E306" s="228" t="s">
        <v>336</v>
      </c>
      <c r="F306" s="228" t="s">
        <v>450</v>
      </c>
    </row>
    <row r="307" spans="2:6" ht="16.5" thickBot="1" x14ac:dyDescent="0.3">
      <c r="B307" s="315" t="s">
        <v>185</v>
      </c>
      <c r="C307" s="315"/>
      <c r="D307" s="230">
        <v>1085</v>
      </c>
      <c r="E307" s="315"/>
      <c r="F307" s="315"/>
    </row>
    <row r="309" spans="2:6" ht="15.75" thickBot="1" x14ac:dyDescent="0.3">
      <c r="B309" s="314" t="s">
        <v>669</v>
      </c>
      <c r="C309" s="314"/>
      <c r="D309" s="314"/>
      <c r="E309" s="314"/>
      <c r="F309" s="314"/>
    </row>
    <row r="310" spans="2:6" ht="15.75" thickBot="1" x14ac:dyDescent="0.3">
      <c r="B310" s="226" t="s">
        <v>172</v>
      </c>
      <c r="C310" s="227" t="s">
        <v>173</v>
      </c>
      <c r="D310" s="226" t="s">
        <v>174</v>
      </c>
      <c r="E310" s="226" t="s">
        <v>175</v>
      </c>
      <c r="F310" s="226" t="s">
        <v>176</v>
      </c>
    </row>
    <row r="311" spans="2:6" ht="15.75" thickBot="1" x14ac:dyDescent="0.3">
      <c r="B311" s="228">
        <v>1</v>
      </c>
      <c r="C311" s="229" t="s">
        <v>670</v>
      </c>
      <c r="D311" s="228">
        <v>1210</v>
      </c>
      <c r="E311" s="228" t="s">
        <v>191</v>
      </c>
      <c r="F311" s="228" t="s">
        <v>650</v>
      </c>
    </row>
    <row r="312" spans="2:6" ht="16.5" thickBot="1" x14ac:dyDescent="0.3">
      <c r="B312" s="315" t="s">
        <v>185</v>
      </c>
      <c r="C312" s="315"/>
      <c r="D312" s="230">
        <v>1210</v>
      </c>
      <c r="E312" s="315"/>
      <c r="F312" s="315"/>
    </row>
  </sheetData>
  <mergeCells count="75">
    <mergeCell ref="B309:F309"/>
    <mergeCell ref="B312:C312"/>
    <mergeCell ref="E312:F312"/>
    <mergeCell ref="B283:F283"/>
    <mergeCell ref="B300:C300"/>
    <mergeCell ref="E300:F300"/>
    <mergeCell ref="B302:F302"/>
    <mergeCell ref="B307:C307"/>
    <mergeCell ref="E307:F307"/>
    <mergeCell ref="B270:F270"/>
    <mergeCell ref="B273:C273"/>
    <mergeCell ref="E273:F273"/>
    <mergeCell ref="B275:F275"/>
    <mergeCell ref="B280:C280"/>
    <mergeCell ref="E280:F280"/>
    <mergeCell ref="B251:F251"/>
    <mergeCell ref="B256:C256"/>
    <mergeCell ref="E256:F256"/>
    <mergeCell ref="B258:F258"/>
    <mergeCell ref="B268:C268"/>
    <mergeCell ref="E268:F268"/>
    <mergeCell ref="B230:F230"/>
    <mergeCell ref="B233:C233"/>
    <mergeCell ref="E233:F233"/>
    <mergeCell ref="B236:F236"/>
    <mergeCell ref="B249:C249"/>
    <mergeCell ref="E249:F249"/>
    <mergeCell ref="B213:F213"/>
    <mergeCell ref="B222:C222"/>
    <mergeCell ref="E222:F222"/>
    <mergeCell ref="B224:F224"/>
    <mergeCell ref="B228:C228"/>
    <mergeCell ref="E228:F228"/>
    <mergeCell ref="B179:F179"/>
    <mergeCell ref="B184:C184"/>
    <mergeCell ref="E184:F184"/>
    <mergeCell ref="B186:F186"/>
    <mergeCell ref="B211:C211"/>
    <mergeCell ref="E211:F211"/>
    <mergeCell ref="B166:F166"/>
    <mergeCell ref="B170:C170"/>
    <mergeCell ref="E170:F170"/>
    <mergeCell ref="B172:F172"/>
    <mergeCell ref="B177:C177"/>
    <mergeCell ref="E177:F177"/>
    <mergeCell ref="B152:F152"/>
    <mergeCell ref="B157:C157"/>
    <mergeCell ref="E157:F157"/>
    <mergeCell ref="B159:F159"/>
    <mergeCell ref="B164:C164"/>
    <mergeCell ref="E164:F164"/>
    <mergeCell ref="B125:F125"/>
    <mergeCell ref="B143:C143"/>
    <mergeCell ref="E143:F143"/>
    <mergeCell ref="B145:F145"/>
    <mergeCell ref="B150:C150"/>
    <mergeCell ref="E150:F150"/>
    <mergeCell ref="B27:F27"/>
    <mergeCell ref="B94:C94"/>
    <mergeCell ref="E94:F94"/>
    <mergeCell ref="B96:F96"/>
    <mergeCell ref="B123:C123"/>
    <mergeCell ref="E123:F123"/>
    <mergeCell ref="B14:F14"/>
    <mergeCell ref="B17:C17"/>
    <mergeCell ref="E17:F17"/>
    <mergeCell ref="B19:F19"/>
    <mergeCell ref="B25:C25"/>
    <mergeCell ref="E25:F25"/>
    <mergeCell ref="B2:F2"/>
    <mergeCell ref="B3:F3"/>
    <mergeCell ref="B5:F5"/>
    <mergeCell ref="B7:F7"/>
    <mergeCell ref="B12:C12"/>
    <mergeCell ref="E12:F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tabSelected="1" topLeftCell="A70" workbookViewId="0">
      <selection activeCell="C97" sqref="C97"/>
    </sheetView>
  </sheetViews>
  <sheetFormatPr defaultRowHeight="15" x14ac:dyDescent="0.25"/>
  <cols>
    <col min="1" max="1" width="9.140625" style="224"/>
    <col min="2" max="2" width="3.7109375" style="224" bestFit="1" customWidth="1"/>
    <col min="3" max="3" width="82.140625" style="224" bestFit="1" customWidth="1"/>
    <col min="4" max="4" width="16.140625" style="224" bestFit="1" customWidth="1"/>
    <col min="5" max="5" width="17.7109375" style="224" bestFit="1" customWidth="1"/>
    <col min="6" max="6" width="37.42578125" style="224" bestFit="1" customWidth="1"/>
    <col min="7" max="16384" width="9.140625" style="224"/>
  </cols>
  <sheetData>
    <row r="1" spans="2:6" ht="15.75" thickBot="1" x14ac:dyDescent="0.3"/>
    <row r="2" spans="2:6" ht="15.75" thickBot="1" x14ac:dyDescent="0.3">
      <c r="B2" s="312" t="s">
        <v>168</v>
      </c>
      <c r="C2" s="312"/>
      <c r="D2" s="312"/>
      <c r="E2" s="312"/>
      <c r="F2" s="312"/>
    </row>
    <row r="3" spans="2:6" ht="15.75" thickBot="1" x14ac:dyDescent="0.3">
      <c r="B3" s="312" t="s">
        <v>169</v>
      </c>
      <c r="C3" s="312"/>
      <c r="D3" s="312"/>
      <c r="E3" s="312"/>
      <c r="F3" s="312"/>
    </row>
    <row r="5" spans="2:6" x14ac:dyDescent="0.25">
      <c r="B5" s="313" t="s">
        <v>671</v>
      </c>
      <c r="C5" s="313"/>
      <c r="D5" s="313"/>
      <c r="E5" s="313"/>
      <c r="F5" s="313"/>
    </row>
    <row r="7" spans="2:6" ht="15.75" thickBot="1" x14ac:dyDescent="0.3">
      <c r="B7" s="314" t="s">
        <v>171</v>
      </c>
      <c r="C7" s="314"/>
      <c r="D7" s="314"/>
      <c r="E7" s="314"/>
      <c r="F7" s="314"/>
    </row>
    <row r="8" spans="2:6" ht="15.75" thickBot="1" x14ac:dyDescent="0.3">
      <c r="B8" s="226" t="s">
        <v>172</v>
      </c>
      <c r="C8" s="226" t="s">
        <v>173</v>
      </c>
      <c r="D8" s="226" t="s">
        <v>174</v>
      </c>
      <c r="E8" s="226" t="s">
        <v>175</v>
      </c>
      <c r="F8" s="226" t="s">
        <v>176</v>
      </c>
    </row>
    <row r="9" spans="2:6" ht="15.75" thickBot="1" x14ac:dyDescent="0.3">
      <c r="B9" s="228">
        <v>1</v>
      </c>
      <c r="C9" s="229" t="s">
        <v>177</v>
      </c>
      <c r="D9" s="228">
        <v>66855.45</v>
      </c>
      <c r="E9" s="228" t="s">
        <v>178</v>
      </c>
      <c r="F9" s="228" t="s">
        <v>672</v>
      </c>
    </row>
    <row r="10" spans="2:6" ht="15.75" thickBot="1" x14ac:dyDescent="0.3">
      <c r="B10" s="228">
        <v>2</v>
      </c>
      <c r="C10" s="229" t="s">
        <v>180</v>
      </c>
      <c r="D10" s="228">
        <v>66299.710000000006</v>
      </c>
      <c r="E10" s="228" t="s">
        <v>181</v>
      </c>
      <c r="F10" s="228" t="s">
        <v>672</v>
      </c>
    </row>
    <row r="11" spans="2:6" ht="15.75" thickBot="1" x14ac:dyDescent="0.3">
      <c r="B11" s="228">
        <v>3</v>
      </c>
      <c r="C11" s="229" t="s">
        <v>480</v>
      </c>
      <c r="D11" s="228">
        <v>68777.58</v>
      </c>
      <c r="E11" s="228" t="s">
        <v>184</v>
      </c>
      <c r="F11" s="228" t="s">
        <v>672</v>
      </c>
    </row>
    <row r="12" spans="2:6" ht="16.5" thickBot="1" x14ac:dyDescent="0.3">
      <c r="B12" s="315" t="s">
        <v>185</v>
      </c>
      <c r="C12" s="315"/>
      <c r="D12" s="230">
        <v>201932.74</v>
      </c>
      <c r="E12" s="315"/>
      <c r="F12" s="315"/>
    </row>
    <row r="14" spans="2:6" ht="15.75" thickBot="1" x14ac:dyDescent="0.3">
      <c r="B14" s="314" t="s">
        <v>186</v>
      </c>
      <c r="C14" s="314"/>
      <c r="D14" s="314"/>
      <c r="E14" s="314"/>
      <c r="F14" s="314"/>
    </row>
    <row r="15" spans="2:6" ht="15.75" thickBot="1" x14ac:dyDescent="0.3">
      <c r="B15" s="226" t="s">
        <v>172</v>
      </c>
      <c r="C15" s="226" t="s">
        <v>173</v>
      </c>
      <c r="D15" s="226" t="s">
        <v>174</v>
      </c>
      <c r="E15" s="226" t="s">
        <v>175</v>
      </c>
      <c r="F15" s="226" t="s">
        <v>176</v>
      </c>
    </row>
    <row r="16" spans="2:6" ht="15.75" thickBot="1" x14ac:dyDescent="0.3">
      <c r="B16" s="228">
        <v>1</v>
      </c>
      <c r="C16" s="229" t="s">
        <v>187</v>
      </c>
      <c r="D16" s="228">
        <v>178.06</v>
      </c>
      <c r="E16" s="228" t="s">
        <v>423</v>
      </c>
      <c r="F16" s="228" t="s">
        <v>189</v>
      </c>
    </row>
    <row r="17" spans="2:6" ht="15.75" thickBot="1" x14ac:dyDescent="0.3">
      <c r="B17" s="228">
        <v>2</v>
      </c>
      <c r="C17" s="229" t="s">
        <v>187</v>
      </c>
      <c r="D17" s="228">
        <v>254.59</v>
      </c>
      <c r="E17" s="228" t="s">
        <v>423</v>
      </c>
      <c r="F17" s="228" t="s">
        <v>189</v>
      </c>
    </row>
    <row r="18" spans="2:6" ht="16.5" thickBot="1" x14ac:dyDescent="0.3">
      <c r="B18" s="315" t="s">
        <v>185</v>
      </c>
      <c r="C18" s="315"/>
      <c r="D18" s="230">
        <v>432.65</v>
      </c>
      <c r="E18" s="315"/>
      <c r="F18" s="315"/>
    </row>
    <row r="20" spans="2:6" ht="15.75" thickBot="1" x14ac:dyDescent="0.3">
      <c r="B20" s="314" t="s">
        <v>193</v>
      </c>
      <c r="C20" s="314"/>
      <c r="D20" s="314"/>
      <c r="E20" s="314"/>
      <c r="F20" s="314"/>
    </row>
    <row r="21" spans="2:6" ht="15.75" thickBot="1" x14ac:dyDescent="0.3">
      <c r="B21" s="226" t="s">
        <v>172</v>
      </c>
      <c r="C21" s="226" t="s">
        <v>173</v>
      </c>
      <c r="D21" s="226" t="s">
        <v>174</v>
      </c>
      <c r="E21" s="226" t="s">
        <v>175</v>
      </c>
      <c r="F21" s="226" t="s">
        <v>176</v>
      </c>
    </row>
    <row r="22" spans="2:6" ht="15.75" thickBot="1" x14ac:dyDescent="0.3">
      <c r="B22" s="228">
        <v>1</v>
      </c>
      <c r="C22" s="229" t="s">
        <v>673</v>
      </c>
      <c r="D22" s="228">
        <v>78</v>
      </c>
      <c r="E22" s="228" t="s">
        <v>415</v>
      </c>
      <c r="F22" s="228" t="s">
        <v>674</v>
      </c>
    </row>
    <row r="23" spans="2:6" ht="15.75" thickBot="1" x14ac:dyDescent="0.3">
      <c r="B23" s="228">
        <v>2</v>
      </c>
      <c r="C23" s="229" t="s">
        <v>675</v>
      </c>
      <c r="D23" s="228">
        <v>39</v>
      </c>
      <c r="E23" s="228" t="s">
        <v>255</v>
      </c>
      <c r="F23" s="228" t="s">
        <v>676</v>
      </c>
    </row>
    <row r="24" spans="2:6" ht="15.75" thickBot="1" x14ac:dyDescent="0.3">
      <c r="B24" s="228">
        <v>3</v>
      </c>
      <c r="C24" s="229" t="s">
        <v>677</v>
      </c>
      <c r="D24" s="228">
        <v>39</v>
      </c>
      <c r="E24" s="228" t="s">
        <v>255</v>
      </c>
      <c r="F24" s="228" t="s">
        <v>676</v>
      </c>
    </row>
    <row r="25" spans="2:6" ht="15.75" thickBot="1" x14ac:dyDescent="0.3">
      <c r="B25" s="228">
        <v>4</v>
      </c>
      <c r="C25" s="229" t="s">
        <v>678</v>
      </c>
      <c r="D25" s="228">
        <v>39</v>
      </c>
      <c r="E25" s="228" t="s">
        <v>255</v>
      </c>
      <c r="F25" s="228" t="s">
        <v>676</v>
      </c>
    </row>
    <row r="26" spans="2:6" ht="15.75" thickBot="1" x14ac:dyDescent="0.3">
      <c r="B26" s="228">
        <v>5</v>
      </c>
      <c r="C26" s="229" t="s">
        <v>679</v>
      </c>
      <c r="D26" s="228">
        <v>78</v>
      </c>
      <c r="E26" s="228" t="s">
        <v>181</v>
      </c>
      <c r="F26" s="228" t="s">
        <v>680</v>
      </c>
    </row>
    <row r="27" spans="2:6" ht="15.75" thickBot="1" x14ac:dyDescent="0.3">
      <c r="B27" s="228">
        <v>6</v>
      </c>
      <c r="C27" s="229" t="s">
        <v>518</v>
      </c>
      <c r="D27" s="228">
        <v>693</v>
      </c>
      <c r="E27" s="228" t="s">
        <v>192</v>
      </c>
      <c r="F27" s="228" t="s">
        <v>681</v>
      </c>
    </row>
    <row r="28" spans="2:6" ht="15.75" thickBot="1" x14ac:dyDescent="0.3">
      <c r="B28" s="228">
        <v>7</v>
      </c>
      <c r="C28" s="229" t="s">
        <v>682</v>
      </c>
      <c r="D28" s="228">
        <v>39</v>
      </c>
      <c r="E28" s="228" t="s">
        <v>279</v>
      </c>
      <c r="F28" s="228" t="s">
        <v>680</v>
      </c>
    </row>
    <row r="29" spans="2:6" ht="15.75" thickBot="1" x14ac:dyDescent="0.3">
      <c r="B29" s="228">
        <v>8</v>
      </c>
      <c r="C29" s="229" t="s">
        <v>683</v>
      </c>
      <c r="D29" s="228">
        <v>194.4</v>
      </c>
      <c r="E29" s="228" t="s">
        <v>288</v>
      </c>
      <c r="F29" s="228" t="s">
        <v>684</v>
      </c>
    </row>
    <row r="30" spans="2:6" ht="15.75" thickBot="1" x14ac:dyDescent="0.3">
      <c r="B30" s="228">
        <v>9</v>
      </c>
      <c r="C30" s="229" t="s">
        <v>685</v>
      </c>
      <c r="D30" s="228">
        <v>194.4</v>
      </c>
      <c r="E30" s="228" t="s">
        <v>300</v>
      </c>
      <c r="F30" s="228" t="s">
        <v>686</v>
      </c>
    </row>
    <row r="31" spans="2:6" ht="15.75" thickBot="1" x14ac:dyDescent="0.3">
      <c r="B31" s="228">
        <v>10</v>
      </c>
      <c r="C31" s="229" t="s">
        <v>683</v>
      </c>
      <c r="D31" s="228">
        <v>194.4</v>
      </c>
      <c r="E31" s="228" t="s">
        <v>306</v>
      </c>
      <c r="F31" s="228" t="s">
        <v>687</v>
      </c>
    </row>
    <row r="32" spans="2:6" ht="15.75" thickBot="1" x14ac:dyDescent="0.3">
      <c r="B32" s="228">
        <v>11</v>
      </c>
      <c r="C32" s="229" t="s">
        <v>688</v>
      </c>
      <c r="D32" s="228">
        <v>78</v>
      </c>
      <c r="E32" s="228" t="s">
        <v>306</v>
      </c>
      <c r="F32" s="228" t="s">
        <v>689</v>
      </c>
    </row>
    <row r="33" spans="2:6" ht="15.75" thickBot="1" x14ac:dyDescent="0.3">
      <c r="B33" s="228">
        <v>12</v>
      </c>
      <c r="C33" s="229" t="s">
        <v>690</v>
      </c>
      <c r="D33" s="228">
        <v>78</v>
      </c>
      <c r="E33" s="228" t="s">
        <v>306</v>
      </c>
      <c r="F33" s="228" t="s">
        <v>674</v>
      </c>
    </row>
    <row r="34" spans="2:6" ht="15.75" thickBot="1" x14ac:dyDescent="0.3">
      <c r="B34" s="228">
        <v>13</v>
      </c>
      <c r="C34" s="229" t="s">
        <v>691</v>
      </c>
      <c r="D34" s="228">
        <v>285.12</v>
      </c>
      <c r="E34" s="228" t="s">
        <v>312</v>
      </c>
      <c r="F34" s="228" t="s">
        <v>692</v>
      </c>
    </row>
    <row r="35" spans="2:6" ht="15.75" thickBot="1" x14ac:dyDescent="0.3">
      <c r="B35" s="228">
        <v>14</v>
      </c>
      <c r="C35" s="229" t="s">
        <v>693</v>
      </c>
      <c r="D35" s="228">
        <v>285.12</v>
      </c>
      <c r="E35" s="228" t="s">
        <v>312</v>
      </c>
      <c r="F35" s="228" t="s">
        <v>694</v>
      </c>
    </row>
    <row r="36" spans="2:6" ht="15.75" thickBot="1" x14ac:dyDescent="0.3">
      <c r="B36" s="228">
        <v>15</v>
      </c>
      <c r="C36" s="229" t="s">
        <v>695</v>
      </c>
      <c r="D36" s="228">
        <v>351</v>
      </c>
      <c r="E36" s="228" t="s">
        <v>696</v>
      </c>
      <c r="F36" s="228" t="s">
        <v>676</v>
      </c>
    </row>
    <row r="37" spans="2:6" ht="15.75" thickBot="1" x14ac:dyDescent="0.3">
      <c r="B37" s="228">
        <v>16</v>
      </c>
      <c r="C37" s="229" t="s">
        <v>697</v>
      </c>
      <c r="D37" s="228">
        <v>285.12</v>
      </c>
      <c r="E37" s="228" t="s">
        <v>314</v>
      </c>
      <c r="F37" s="228" t="s">
        <v>687</v>
      </c>
    </row>
    <row r="38" spans="2:6" ht="15.75" thickBot="1" x14ac:dyDescent="0.3">
      <c r="B38" s="228">
        <v>17</v>
      </c>
      <c r="C38" s="229" t="s">
        <v>698</v>
      </c>
      <c r="D38" s="228">
        <v>216</v>
      </c>
      <c r="E38" s="228" t="s">
        <v>314</v>
      </c>
      <c r="F38" s="228" t="s">
        <v>674</v>
      </c>
    </row>
    <row r="39" spans="2:6" ht="15.75" thickBot="1" x14ac:dyDescent="0.3">
      <c r="B39" s="228">
        <v>18</v>
      </c>
      <c r="C39" s="229" t="s">
        <v>691</v>
      </c>
      <c r="D39" s="228">
        <v>285.12</v>
      </c>
      <c r="E39" s="228" t="s">
        <v>314</v>
      </c>
      <c r="F39" s="228" t="s">
        <v>686</v>
      </c>
    </row>
    <row r="40" spans="2:6" ht="15.75" thickBot="1" x14ac:dyDescent="0.3">
      <c r="B40" s="228">
        <v>19</v>
      </c>
      <c r="C40" s="229" t="s">
        <v>699</v>
      </c>
      <c r="D40" s="228">
        <v>285.12</v>
      </c>
      <c r="E40" s="228" t="s">
        <v>314</v>
      </c>
      <c r="F40" s="228" t="s">
        <v>681</v>
      </c>
    </row>
    <row r="41" spans="2:6" ht="15.75" thickBot="1" x14ac:dyDescent="0.3">
      <c r="B41" s="228">
        <v>20</v>
      </c>
      <c r="C41" s="229" t="s">
        <v>700</v>
      </c>
      <c r="D41" s="228">
        <v>117</v>
      </c>
      <c r="E41" s="228" t="s">
        <v>325</v>
      </c>
      <c r="F41" s="228" t="s">
        <v>684</v>
      </c>
    </row>
    <row r="42" spans="2:6" ht="15.75" thickBot="1" x14ac:dyDescent="0.3">
      <c r="B42" s="228">
        <v>21</v>
      </c>
      <c r="C42" s="229" t="s">
        <v>700</v>
      </c>
      <c r="D42" s="228">
        <v>117</v>
      </c>
      <c r="E42" s="228" t="s">
        <v>331</v>
      </c>
      <c r="F42" s="228" t="s">
        <v>692</v>
      </c>
    </row>
    <row r="43" spans="2:6" ht="16.5" thickBot="1" x14ac:dyDescent="0.3">
      <c r="B43" s="315" t="s">
        <v>185</v>
      </c>
      <c r="C43" s="315"/>
      <c r="D43" s="230">
        <v>3970.8</v>
      </c>
      <c r="E43" s="315"/>
      <c r="F43" s="315"/>
    </row>
    <row r="44" spans="2:6" ht="15.75" x14ac:dyDescent="0.25">
      <c r="B44" s="235"/>
      <c r="C44" s="235"/>
      <c r="D44" s="235"/>
      <c r="E44" s="235"/>
      <c r="F44" s="235"/>
    </row>
    <row r="46" spans="2:6" ht="15.75" thickBot="1" x14ac:dyDescent="0.3">
      <c r="B46" s="314" t="s">
        <v>341</v>
      </c>
      <c r="C46" s="314"/>
      <c r="D46" s="314"/>
      <c r="E46" s="314"/>
      <c r="F46" s="314"/>
    </row>
    <row r="47" spans="2:6" ht="15.75" thickBot="1" x14ac:dyDescent="0.3">
      <c r="B47" s="226" t="s">
        <v>172</v>
      </c>
      <c r="C47" s="226" t="s">
        <v>173</v>
      </c>
      <c r="D47" s="226" t="s">
        <v>174</v>
      </c>
      <c r="E47" s="226" t="s">
        <v>175</v>
      </c>
      <c r="F47" s="226" t="s">
        <v>176</v>
      </c>
    </row>
    <row r="48" spans="2:6" ht="15.75" thickBot="1" x14ac:dyDescent="0.3">
      <c r="B48" s="228">
        <v>1</v>
      </c>
      <c r="C48" s="229" t="s">
        <v>570</v>
      </c>
      <c r="D48" s="228">
        <v>308</v>
      </c>
      <c r="E48" s="228" t="s">
        <v>288</v>
      </c>
      <c r="F48" s="228" t="s">
        <v>684</v>
      </c>
    </row>
    <row r="49" spans="2:6" ht="15.75" thickBot="1" x14ac:dyDescent="0.3">
      <c r="B49" s="228">
        <v>2</v>
      </c>
      <c r="C49" s="229" t="s">
        <v>701</v>
      </c>
      <c r="D49" s="228">
        <v>308</v>
      </c>
      <c r="E49" s="228" t="s">
        <v>300</v>
      </c>
      <c r="F49" s="228" t="s">
        <v>686</v>
      </c>
    </row>
    <row r="50" spans="2:6" ht="15.75" thickBot="1" x14ac:dyDescent="0.3">
      <c r="B50" s="228">
        <v>3</v>
      </c>
      <c r="C50" s="229" t="s">
        <v>702</v>
      </c>
      <c r="D50" s="228">
        <v>308</v>
      </c>
      <c r="E50" s="228" t="s">
        <v>306</v>
      </c>
      <c r="F50" s="228" t="s">
        <v>703</v>
      </c>
    </row>
    <row r="51" spans="2:6" ht="15.75" thickBot="1" x14ac:dyDescent="0.3">
      <c r="B51" s="228">
        <v>4</v>
      </c>
      <c r="C51" s="229" t="s">
        <v>704</v>
      </c>
      <c r="D51" s="228">
        <v>50</v>
      </c>
      <c r="E51" s="228" t="s">
        <v>306</v>
      </c>
      <c r="F51" s="228" t="s">
        <v>674</v>
      </c>
    </row>
    <row r="52" spans="2:6" ht="15.75" thickBot="1" x14ac:dyDescent="0.3">
      <c r="B52" s="228">
        <v>5</v>
      </c>
      <c r="C52" s="229" t="s">
        <v>704</v>
      </c>
      <c r="D52" s="228">
        <v>60</v>
      </c>
      <c r="E52" s="228" t="s">
        <v>306</v>
      </c>
      <c r="F52" s="228" t="s">
        <v>689</v>
      </c>
    </row>
    <row r="53" spans="2:6" ht="15.75" thickBot="1" x14ac:dyDescent="0.3">
      <c r="B53" s="228">
        <v>6</v>
      </c>
      <c r="C53" s="229" t="s">
        <v>702</v>
      </c>
      <c r="D53" s="228">
        <v>308</v>
      </c>
      <c r="E53" s="228" t="s">
        <v>306</v>
      </c>
      <c r="F53" s="228" t="s">
        <v>705</v>
      </c>
    </row>
    <row r="54" spans="2:6" ht="15.75" thickBot="1" x14ac:dyDescent="0.3">
      <c r="B54" s="228">
        <v>7</v>
      </c>
      <c r="C54" s="229" t="s">
        <v>702</v>
      </c>
      <c r="D54" s="228">
        <v>308</v>
      </c>
      <c r="E54" s="228" t="s">
        <v>306</v>
      </c>
      <c r="F54" s="228" t="s">
        <v>687</v>
      </c>
    </row>
    <row r="55" spans="2:6" ht="15.75" thickBot="1" x14ac:dyDescent="0.3">
      <c r="B55" s="228">
        <v>8</v>
      </c>
      <c r="C55" s="229" t="s">
        <v>706</v>
      </c>
      <c r="D55" s="228">
        <v>198</v>
      </c>
      <c r="E55" s="228" t="s">
        <v>312</v>
      </c>
      <c r="F55" s="228" t="s">
        <v>694</v>
      </c>
    </row>
    <row r="56" spans="2:6" ht="15.75" thickBot="1" x14ac:dyDescent="0.3">
      <c r="B56" s="228">
        <v>9</v>
      </c>
      <c r="C56" s="229" t="s">
        <v>707</v>
      </c>
      <c r="D56" s="228">
        <v>198</v>
      </c>
      <c r="E56" s="228" t="s">
        <v>312</v>
      </c>
      <c r="F56" s="228" t="s">
        <v>692</v>
      </c>
    </row>
    <row r="57" spans="2:6" ht="15.75" thickBot="1" x14ac:dyDescent="0.3">
      <c r="B57" s="228">
        <v>10</v>
      </c>
      <c r="C57" s="229" t="s">
        <v>708</v>
      </c>
      <c r="D57" s="228">
        <v>198</v>
      </c>
      <c r="E57" s="228" t="s">
        <v>314</v>
      </c>
      <c r="F57" s="228" t="s">
        <v>687</v>
      </c>
    </row>
    <row r="58" spans="2:6" ht="15.75" thickBot="1" x14ac:dyDescent="0.3">
      <c r="B58" s="228">
        <v>11</v>
      </c>
      <c r="C58" s="229" t="s">
        <v>709</v>
      </c>
      <c r="D58" s="228">
        <v>330.7</v>
      </c>
      <c r="E58" s="228" t="s">
        <v>325</v>
      </c>
      <c r="F58" s="228" t="s">
        <v>684</v>
      </c>
    </row>
    <row r="59" spans="2:6" ht="15.75" thickBot="1" x14ac:dyDescent="0.3">
      <c r="B59" s="228">
        <v>12</v>
      </c>
      <c r="C59" s="229" t="s">
        <v>710</v>
      </c>
      <c r="D59" s="228">
        <v>40</v>
      </c>
      <c r="E59" s="228" t="s">
        <v>325</v>
      </c>
      <c r="F59" s="228" t="s">
        <v>684</v>
      </c>
    </row>
    <row r="60" spans="2:6" ht="15.75" thickBot="1" x14ac:dyDescent="0.3">
      <c r="B60" s="228">
        <v>13</v>
      </c>
      <c r="C60" s="229" t="s">
        <v>711</v>
      </c>
      <c r="D60" s="228">
        <v>40</v>
      </c>
      <c r="E60" s="228" t="s">
        <v>331</v>
      </c>
      <c r="F60" s="228" t="s">
        <v>692</v>
      </c>
    </row>
    <row r="61" spans="2:6" ht="16.5" thickBot="1" x14ac:dyDescent="0.3">
      <c r="B61" s="315" t="s">
        <v>185</v>
      </c>
      <c r="C61" s="315"/>
      <c r="D61" s="230">
        <v>2654.7</v>
      </c>
      <c r="E61" s="315"/>
      <c r="F61" s="315"/>
    </row>
    <row r="63" spans="2:6" ht="15.75" thickBot="1" x14ac:dyDescent="0.3">
      <c r="B63" s="314" t="s">
        <v>376</v>
      </c>
      <c r="C63" s="314"/>
      <c r="D63" s="314"/>
      <c r="E63" s="314"/>
      <c r="F63" s="314"/>
    </row>
    <row r="64" spans="2:6" ht="15.75" thickBot="1" x14ac:dyDescent="0.3">
      <c r="B64" s="226" t="s">
        <v>172</v>
      </c>
      <c r="C64" s="226" t="s">
        <v>173</v>
      </c>
      <c r="D64" s="226" t="s">
        <v>174</v>
      </c>
      <c r="E64" s="226" t="s">
        <v>175</v>
      </c>
      <c r="F64" s="226" t="s">
        <v>176</v>
      </c>
    </row>
    <row r="65" spans="2:6" ht="15.75" thickBot="1" x14ac:dyDescent="0.3">
      <c r="B65" s="228">
        <v>1</v>
      </c>
      <c r="C65" s="229" t="s">
        <v>712</v>
      </c>
      <c r="D65" s="228">
        <v>5</v>
      </c>
      <c r="E65" s="228" t="s">
        <v>415</v>
      </c>
      <c r="F65" s="228" t="s">
        <v>674</v>
      </c>
    </row>
    <row r="66" spans="2:6" ht="15.75" thickBot="1" x14ac:dyDescent="0.3">
      <c r="B66" s="228">
        <v>2</v>
      </c>
      <c r="C66" s="229" t="s">
        <v>713</v>
      </c>
      <c r="D66" s="228">
        <v>10</v>
      </c>
      <c r="E66" s="228" t="s">
        <v>255</v>
      </c>
      <c r="F66" s="228" t="s">
        <v>676</v>
      </c>
    </row>
    <row r="67" spans="2:6" ht="15.75" thickBot="1" x14ac:dyDescent="0.3">
      <c r="B67" s="228">
        <v>3</v>
      </c>
      <c r="C67" s="229" t="s">
        <v>714</v>
      </c>
      <c r="D67" s="228">
        <v>10</v>
      </c>
      <c r="E67" s="228" t="s">
        <v>306</v>
      </c>
      <c r="F67" s="228" t="s">
        <v>674</v>
      </c>
    </row>
    <row r="68" spans="2:6" ht="15.75" thickBot="1" x14ac:dyDescent="0.3">
      <c r="B68" s="228">
        <v>4</v>
      </c>
      <c r="C68" s="229" t="s">
        <v>715</v>
      </c>
      <c r="D68" s="228">
        <v>64.91</v>
      </c>
      <c r="E68" s="228" t="s">
        <v>696</v>
      </c>
      <c r="F68" s="228" t="s">
        <v>676</v>
      </c>
    </row>
    <row r="69" spans="2:6" ht="15.75" thickBot="1" x14ac:dyDescent="0.3">
      <c r="B69" s="228">
        <v>5</v>
      </c>
      <c r="C69" s="229" t="s">
        <v>716</v>
      </c>
      <c r="D69" s="228">
        <v>35</v>
      </c>
      <c r="E69" s="228" t="s">
        <v>314</v>
      </c>
      <c r="F69" s="228" t="s">
        <v>674</v>
      </c>
    </row>
    <row r="70" spans="2:6" ht="15.75" thickBot="1" x14ac:dyDescent="0.3">
      <c r="B70" s="228">
        <v>6</v>
      </c>
      <c r="C70" s="229" t="s">
        <v>717</v>
      </c>
      <c r="D70" s="228">
        <v>10</v>
      </c>
      <c r="E70" s="228" t="s">
        <v>325</v>
      </c>
      <c r="F70" s="228" t="s">
        <v>684</v>
      </c>
    </row>
    <row r="71" spans="2:6" ht="15.75" thickBot="1" x14ac:dyDescent="0.3">
      <c r="B71" s="228">
        <v>7</v>
      </c>
      <c r="C71" s="229" t="s">
        <v>718</v>
      </c>
      <c r="D71" s="228">
        <v>35</v>
      </c>
      <c r="E71" s="228" t="s">
        <v>184</v>
      </c>
      <c r="F71" s="228" t="s">
        <v>686</v>
      </c>
    </row>
    <row r="72" spans="2:6" ht="16.5" thickBot="1" x14ac:dyDescent="0.3">
      <c r="B72" s="315" t="s">
        <v>185</v>
      </c>
      <c r="C72" s="315"/>
      <c r="D72" s="230">
        <v>169.91</v>
      </c>
      <c r="E72" s="315"/>
      <c r="F72" s="315"/>
    </row>
    <row r="74" spans="2:6" ht="15.75" thickBot="1" x14ac:dyDescent="0.3">
      <c r="B74" s="314" t="s">
        <v>388</v>
      </c>
      <c r="C74" s="314"/>
      <c r="D74" s="314"/>
      <c r="E74" s="314"/>
      <c r="F74" s="314"/>
    </row>
    <row r="75" spans="2:6" ht="15.75" thickBot="1" x14ac:dyDescent="0.3">
      <c r="B75" s="226" t="s">
        <v>172</v>
      </c>
      <c r="C75" s="226" t="s">
        <v>173</v>
      </c>
      <c r="D75" s="226" t="s">
        <v>174</v>
      </c>
      <c r="E75" s="226" t="s">
        <v>175</v>
      </c>
      <c r="F75" s="226" t="s">
        <v>176</v>
      </c>
    </row>
    <row r="76" spans="2:6" ht="15.75" thickBot="1" x14ac:dyDescent="0.3">
      <c r="B76" s="228">
        <v>1</v>
      </c>
      <c r="C76" s="229" t="s">
        <v>389</v>
      </c>
      <c r="D76" s="228">
        <v>300</v>
      </c>
      <c r="E76" s="228" t="s">
        <v>484</v>
      </c>
      <c r="F76" s="228" t="s">
        <v>390</v>
      </c>
    </row>
    <row r="77" spans="2:6" ht="15.75" thickBot="1" x14ac:dyDescent="0.3">
      <c r="B77" s="228">
        <v>2</v>
      </c>
      <c r="C77" s="229" t="s">
        <v>389</v>
      </c>
      <c r="D77" s="228">
        <v>488</v>
      </c>
      <c r="E77" s="228" t="s">
        <v>392</v>
      </c>
      <c r="F77" s="228" t="s">
        <v>390</v>
      </c>
    </row>
    <row r="78" spans="2:6" ht="15.75" thickBot="1" x14ac:dyDescent="0.3">
      <c r="B78" s="228">
        <v>3</v>
      </c>
      <c r="C78" s="229" t="s">
        <v>389</v>
      </c>
      <c r="D78" s="228">
        <v>488</v>
      </c>
      <c r="E78" s="228" t="s">
        <v>325</v>
      </c>
      <c r="F78" s="228" t="s">
        <v>390</v>
      </c>
    </row>
    <row r="79" spans="2:6" ht="16.5" thickBot="1" x14ac:dyDescent="0.3">
      <c r="B79" s="315"/>
      <c r="C79" s="315"/>
      <c r="D79" s="230">
        <v>1276</v>
      </c>
      <c r="E79" s="315"/>
      <c r="F79" s="315"/>
    </row>
    <row r="81" spans="2:6" ht="15.75" thickBot="1" x14ac:dyDescent="0.3">
      <c r="B81" s="314" t="s">
        <v>393</v>
      </c>
      <c r="C81" s="314"/>
      <c r="D81" s="314"/>
      <c r="E81" s="314"/>
      <c r="F81" s="314"/>
    </row>
    <row r="82" spans="2:6" ht="15.75" thickBot="1" x14ac:dyDescent="0.3">
      <c r="B82" s="226" t="s">
        <v>172</v>
      </c>
      <c r="C82" s="226" t="s">
        <v>173</v>
      </c>
      <c r="D82" s="226" t="s">
        <v>174</v>
      </c>
      <c r="E82" s="226" t="s">
        <v>175</v>
      </c>
      <c r="F82" s="226" t="s">
        <v>176</v>
      </c>
    </row>
    <row r="83" spans="2:6" ht="15.75" thickBot="1" x14ac:dyDescent="0.3">
      <c r="B83" s="228">
        <v>1</v>
      </c>
      <c r="C83" s="229" t="s">
        <v>394</v>
      </c>
      <c r="D83" s="228">
        <v>72</v>
      </c>
      <c r="E83" s="228" t="s">
        <v>188</v>
      </c>
      <c r="F83" s="228" t="s">
        <v>396</v>
      </c>
    </row>
    <row r="84" spans="2:6" ht="16.5" thickBot="1" x14ac:dyDescent="0.3">
      <c r="B84" s="315" t="s">
        <v>185</v>
      </c>
      <c r="C84" s="315"/>
      <c r="D84" s="230">
        <v>72</v>
      </c>
      <c r="E84" s="315"/>
      <c r="F84" s="315"/>
    </row>
    <row r="86" spans="2:6" ht="15.75" thickBot="1" x14ac:dyDescent="0.3">
      <c r="B86" s="314" t="s">
        <v>418</v>
      </c>
      <c r="C86" s="314"/>
      <c r="D86" s="314"/>
      <c r="E86" s="314"/>
      <c r="F86" s="314"/>
    </row>
    <row r="87" spans="2:6" ht="15.75" thickBot="1" x14ac:dyDescent="0.3">
      <c r="B87" s="226" t="s">
        <v>172</v>
      </c>
      <c r="C87" s="226" t="s">
        <v>173</v>
      </c>
      <c r="D87" s="226" t="s">
        <v>174</v>
      </c>
      <c r="E87" s="226" t="s">
        <v>175</v>
      </c>
      <c r="F87" s="226" t="s">
        <v>176</v>
      </c>
    </row>
    <row r="88" spans="2:6" ht="15.75" thickBot="1" x14ac:dyDescent="0.3">
      <c r="B88" s="228">
        <v>1</v>
      </c>
      <c r="C88" s="228" t="s">
        <v>438</v>
      </c>
      <c r="D88" s="228">
        <v>227.7</v>
      </c>
      <c r="E88" s="228" t="s">
        <v>397</v>
      </c>
      <c r="F88" s="228" t="s">
        <v>450</v>
      </c>
    </row>
    <row r="89" spans="2:6" ht="15.75" thickBot="1" x14ac:dyDescent="0.3">
      <c r="B89" s="228">
        <v>2</v>
      </c>
      <c r="C89" s="228" t="s">
        <v>449</v>
      </c>
      <c r="D89" s="228">
        <v>401</v>
      </c>
      <c r="E89" s="228" t="s">
        <v>248</v>
      </c>
      <c r="F89" s="228" t="s">
        <v>450</v>
      </c>
    </row>
    <row r="90" spans="2:6" ht="15.75" thickBot="1" x14ac:dyDescent="0.3">
      <c r="B90" s="228">
        <v>3</v>
      </c>
      <c r="C90" s="228" t="s">
        <v>668</v>
      </c>
      <c r="D90" s="228">
        <v>539.70000000000005</v>
      </c>
      <c r="E90" s="228" t="s">
        <v>336</v>
      </c>
      <c r="F90" s="228" t="s">
        <v>450</v>
      </c>
    </row>
    <row r="91" spans="2:6" ht="16.5" thickBot="1" x14ac:dyDescent="0.3">
      <c r="B91" s="315" t="s">
        <v>185</v>
      </c>
      <c r="C91" s="315"/>
      <c r="D91" s="230">
        <v>1168.4000000000001</v>
      </c>
      <c r="E91" s="315"/>
      <c r="F91" s="315"/>
    </row>
  </sheetData>
  <mergeCells count="27">
    <mergeCell ref="B86:F86"/>
    <mergeCell ref="B91:C91"/>
    <mergeCell ref="E91:F91"/>
    <mergeCell ref="B74:F74"/>
    <mergeCell ref="B79:C79"/>
    <mergeCell ref="E79:F79"/>
    <mergeCell ref="B81:F81"/>
    <mergeCell ref="B84:C84"/>
    <mergeCell ref="E84:F84"/>
    <mergeCell ref="B46:F46"/>
    <mergeCell ref="B61:C61"/>
    <mergeCell ref="E61:F61"/>
    <mergeCell ref="B63:F63"/>
    <mergeCell ref="B72:C72"/>
    <mergeCell ref="E72:F72"/>
    <mergeCell ref="B14:F14"/>
    <mergeCell ref="B18:C18"/>
    <mergeCell ref="E18:F18"/>
    <mergeCell ref="B20:F20"/>
    <mergeCell ref="B43:C43"/>
    <mergeCell ref="E43:F43"/>
    <mergeCell ref="B2:F2"/>
    <mergeCell ref="B3:F3"/>
    <mergeCell ref="B5:F5"/>
    <mergeCell ref="B7:F7"/>
    <mergeCell ref="B12:C12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Vendime dhe rekomandime</vt:lpstr>
      <vt:lpstr>R. financiar</vt:lpstr>
      <vt:lpstr>Tab. e buxhetit</vt:lpstr>
      <vt:lpstr>Mallrat</vt:lpstr>
      <vt:lpstr>Kapitalet</vt:lpstr>
      <vt:lpstr>Subvencionet dhe pagat</vt:lpstr>
      <vt:lpstr>Deputet</vt:lpstr>
      <vt:lpstr>Administrta</vt:lpstr>
      <vt:lpstr>stafi mbeshtetese politik</vt:lpstr>
      <vt:lpstr>komisioni per ndihme shtetrore</vt:lpstr>
      <vt:lpstr>Mallrat!Print_Area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2022-10-11T13:06:09Z</dcterms:modified>
</cp:coreProperties>
</file>