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769"/>
  </bookViews>
  <sheets>
    <sheet name="Vendime dhe rekomandime" sheetId="21" r:id="rId1"/>
    <sheet name="R.financiar" sheetId="16" r:id="rId2"/>
    <sheet name="Tab. e buxhetit" sheetId="5" r:id="rId3"/>
    <sheet name="Mallrat" sheetId="15" r:id="rId4"/>
    <sheet name="Kapitalet" sheetId="3" r:id="rId5"/>
    <sheet name="Subvencionet dhe pagat" sheetId="4" r:id="rId6"/>
    <sheet name="Deputetet" sheetId="17" r:id="rId7"/>
    <sheet name="Administrata" sheetId="18" r:id="rId8"/>
    <sheet name="Stafi mbeshtetes politik" sheetId="19" r:id="rId9"/>
    <sheet name="Komisioni per ndihme shtetrore" sheetId="20" r:id="rId10"/>
  </sheets>
  <definedNames>
    <definedName name="_xlnm.Print_Area" localSheetId="4">Kapitalet!$A$1:$V$24</definedName>
    <definedName name="_xlnm.Print_Area" localSheetId="3">Mallrat!$A$1:$M$86</definedName>
    <definedName name="_xlnm.Print_Area" localSheetId="5">'Subvencionet dhe pagat'!$A$1:$K$33</definedName>
  </definedNames>
  <calcPr calcId="152511"/>
</workbook>
</file>

<file path=xl/calcChain.xml><?xml version="1.0" encoding="utf-8"?>
<calcChain xmlns="http://schemas.openxmlformats.org/spreadsheetml/2006/main">
  <c r="H84" i="20" l="1"/>
  <c r="G74" i="20"/>
  <c r="G65" i="20"/>
  <c r="G59" i="20"/>
  <c r="G52" i="20"/>
  <c r="G46" i="20"/>
  <c r="G37" i="20"/>
  <c r="H85" i="20" s="1"/>
  <c r="G31" i="20"/>
  <c r="H86" i="20" s="1"/>
  <c r="G25" i="20"/>
  <c r="G18" i="20"/>
  <c r="F44" i="19"/>
  <c r="F43" i="19"/>
  <c r="F45" i="19" s="1"/>
  <c r="F40" i="19"/>
  <c r="F33" i="19"/>
  <c r="F29" i="19"/>
  <c r="F22" i="19"/>
  <c r="F18" i="19"/>
  <c r="F400" i="18"/>
  <c r="F397" i="18"/>
  <c r="F394" i="18"/>
  <c r="F388" i="18"/>
  <c r="F378" i="18"/>
  <c r="F364" i="18"/>
  <c r="F358" i="18"/>
  <c r="F347" i="18"/>
  <c r="F334" i="18"/>
  <c r="F328" i="18"/>
  <c r="F315" i="18"/>
  <c r="F294" i="18"/>
  <c r="F288" i="18"/>
  <c r="F231" i="18"/>
  <c r="F220" i="18"/>
  <c r="F194" i="18"/>
  <c r="F189" i="18"/>
  <c r="F160" i="18"/>
  <c r="F150" i="18"/>
  <c r="F143" i="18"/>
  <c r="F136" i="18"/>
  <c r="F131" i="18"/>
  <c r="F125" i="18"/>
  <c r="F119" i="18"/>
  <c r="F399" i="18" s="1"/>
  <c r="F113" i="18"/>
  <c r="F97" i="18"/>
  <c r="F398" i="18" s="1"/>
  <c r="F76" i="18"/>
  <c r="F36" i="18"/>
  <c r="F18" i="18"/>
  <c r="F170" i="17"/>
  <c r="F168" i="17"/>
  <c r="F172" i="17" s="1"/>
  <c r="F164" i="17"/>
  <c r="F120" i="17"/>
  <c r="F104" i="17"/>
  <c r="F93" i="17"/>
  <c r="F85" i="17"/>
  <c r="F68" i="17"/>
  <c r="F171" i="17" s="1"/>
  <c r="F22" i="17"/>
  <c r="F15" i="17"/>
  <c r="H87" i="20" l="1"/>
  <c r="F401" i="18"/>
  <c r="F173" i="17"/>
  <c r="M30" i="15"/>
  <c r="M43" i="15"/>
  <c r="M36" i="15"/>
  <c r="M38" i="15"/>
  <c r="D30" i="4" l="1"/>
  <c r="J7" i="4"/>
  <c r="J8" i="4"/>
  <c r="J5" i="4"/>
  <c r="K7" i="4"/>
  <c r="K8" i="4"/>
  <c r="K5" i="4"/>
  <c r="H7" i="4"/>
  <c r="H5" i="4"/>
  <c r="D7" i="4"/>
  <c r="D5" i="4"/>
  <c r="M8" i="3"/>
  <c r="M9" i="3"/>
  <c r="M10" i="3"/>
  <c r="M11" i="3"/>
  <c r="M12" i="3"/>
  <c r="M13" i="3"/>
  <c r="M14" i="3"/>
  <c r="M15" i="3"/>
  <c r="M17" i="3"/>
  <c r="M18" i="3"/>
  <c r="M19" i="3"/>
  <c r="M7" i="3"/>
  <c r="N7" i="3"/>
  <c r="H8" i="3"/>
  <c r="H9" i="3"/>
  <c r="H10" i="3"/>
  <c r="H11" i="3"/>
  <c r="H12" i="3"/>
  <c r="H13" i="3"/>
  <c r="H14" i="3"/>
  <c r="H15" i="3"/>
  <c r="H16" i="3"/>
  <c r="H17" i="3"/>
  <c r="H18" i="3"/>
  <c r="H19" i="3"/>
  <c r="J7" i="3"/>
  <c r="E7" i="3"/>
  <c r="E9" i="3"/>
  <c r="J9" i="3"/>
  <c r="G6" i="15"/>
  <c r="G7" i="15"/>
  <c r="G8" i="15"/>
  <c r="G9" i="15"/>
  <c r="G10" i="15"/>
  <c r="G12" i="15"/>
  <c r="G13" i="15"/>
  <c r="G14" i="15"/>
  <c r="G15" i="15"/>
  <c r="G16" i="15"/>
  <c r="G17" i="15"/>
  <c r="G19" i="15"/>
  <c r="G20" i="15"/>
  <c r="G21" i="15"/>
  <c r="G22" i="15"/>
  <c r="G25" i="15"/>
  <c r="G26" i="15"/>
  <c r="G29" i="15"/>
  <c r="G30" i="15"/>
  <c r="G31" i="15"/>
  <c r="G32" i="15"/>
  <c r="G35" i="15"/>
  <c r="G36" i="15"/>
  <c r="G42" i="15"/>
  <c r="G43" i="15"/>
  <c r="G45" i="15"/>
  <c r="G46" i="15"/>
  <c r="G48" i="15"/>
  <c r="G50" i="15"/>
  <c r="G53" i="15"/>
  <c r="G59" i="15"/>
  <c r="G60" i="15"/>
  <c r="G61" i="15"/>
  <c r="G62" i="15"/>
  <c r="G65" i="15"/>
  <c r="G66" i="15"/>
  <c r="G67" i="15"/>
  <c r="G68" i="15"/>
  <c r="G69" i="15"/>
  <c r="G71" i="15"/>
  <c r="G72" i="15"/>
  <c r="G73" i="15"/>
  <c r="G75" i="15"/>
  <c r="G76" i="15"/>
  <c r="G77" i="15"/>
  <c r="G78" i="15"/>
  <c r="G80" i="15"/>
  <c r="G81" i="15"/>
  <c r="G82" i="15"/>
  <c r="G84" i="15"/>
  <c r="G85" i="15"/>
  <c r="G86" i="15"/>
  <c r="G5" i="15"/>
  <c r="K71" i="15"/>
  <c r="L6" i="15"/>
  <c r="L7" i="15"/>
  <c r="L8" i="15"/>
  <c r="L9" i="15"/>
  <c r="L10" i="15"/>
  <c r="L12" i="15"/>
  <c r="L13" i="15"/>
  <c r="L14" i="15"/>
  <c r="L15" i="15"/>
  <c r="L16" i="15"/>
  <c r="L17" i="15"/>
  <c r="L19" i="15"/>
  <c r="L20" i="15"/>
  <c r="L21" i="15"/>
  <c r="L22" i="15"/>
  <c r="L25" i="15"/>
  <c r="L26" i="15"/>
  <c r="L29" i="15"/>
  <c r="L30" i="15"/>
  <c r="L31" i="15"/>
  <c r="L32" i="15"/>
  <c r="L35" i="15"/>
  <c r="L36" i="15"/>
  <c r="L38" i="15"/>
  <c r="L42" i="15"/>
  <c r="L43" i="15"/>
  <c r="L45" i="15"/>
  <c r="L46" i="15"/>
  <c r="L48" i="15"/>
  <c r="L50" i="15"/>
  <c r="L51" i="15"/>
  <c r="L52" i="15"/>
  <c r="L53" i="15"/>
  <c r="L59" i="15"/>
  <c r="L60" i="15"/>
  <c r="L61" i="15"/>
  <c r="L62" i="15"/>
  <c r="L65" i="15"/>
  <c r="L66" i="15"/>
  <c r="L67" i="15"/>
  <c r="L68" i="15"/>
  <c r="L69" i="15"/>
  <c r="L71" i="15"/>
  <c r="L72" i="15"/>
  <c r="L73" i="15"/>
  <c r="L75" i="15"/>
  <c r="L76" i="15"/>
  <c r="L78" i="15"/>
  <c r="L80" i="15"/>
  <c r="L81" i="15"/>
  <c r="L82" i="15"/>
  <c r="L84" i="15"/>
  <c r="L85" i="15"/>
  <c r="L5" i="15"/>
  <c r="I80" i="15"/>
  <c r="I86" i="15" s="1"/>
  <c r="I75" i="15"/>
  <c r="I71" i="15"/>
  <c r="I65" i="15"/>
  <c r="I59" i="15"/>
  <c r="I50" i="15"/>
  <c r="I45" i="15"/>
  <c r="I35" i="15"/>
  <c r="I25" i="15"/>
  <c r="I19" i="15"/>
  <c r="I12" i="15"/>
  <c r="I5" i="15"/>
  <c r="D86" i="15" l="1"/>
  <c r="J86" i="15"/>
  <c r="E86" i="15"/>
  <c r="D80" i="15"/>
  <c r="D75" i="15"/>
  <c r="D71" i="15"/>
  <c r="D65" i="15"/>
  <c r="D59" i="15"/>
  <c r="D50" i="15"/>
  <c r="D25" i="15"/>
  <c r="D35" i="15"/>
  <c r="D45" i="15"/>
  <c r="D19" i="15"/>
  <c r="D12" i="15"/>
  <c r="D5" i="15"/>
  <c r="M66" i="15" l="1"/>
  <c r="M67" i="15"/>
  <c r="M68" i="15"/>
  <c r="M69" i="15"/>
  <c r="J60" i="15"/>
  <c r="J66" i="15"/>
  <c r="K86" i="15" l="1"/>
  <c r="L86" i="15" s="1"/>
  <c r="K60" i="15"/>
  <c r="K35" i="15"/>
  <c r="F5" i="15" l="1"/>
  <c r="F45" i="15"/>
  <c r="F60" i="15"/>
  <c r="E7" i="15"/>
  <c r="E35" i="15"/>
  <c r="E75" i="15"/>
  <c r="E80" i="15"/>
  <c r="E84" i="15"/>
  <c r="E60" i="15"/>
  <c r="E6" i="15"/>
  <c r="N9" i="3" l="1"/>
  <c r="N11" i="3"/>
  <c r="L9" i="3"/>
  <c r="K19" i="3"/>
  <c r="K14" i="3"/>
  <c r="I9" i="3" l="1"/>
  <c r="F29" i="4" l="1"/>
  <c r="F26" i="4"/>
  <c r="D19" i="16"/>
  <c r="K59" i="15" l="1"/>
  <c r="K55" i="15"/>
  <c r="M53" i="15"/>
  <c r="K50" i="15"/>
  <c r="K25" i="15"/>
  <c r="N19" i="3" l="1"/>
  <c r="N12" i="3"/>
  <c r="I16" i="3"/>
  <c r="I13" i="3"/>
  <c r="I14" i="3"/>
  <c r="I12" i="3"/>
  <c r="G9" i="3"/>
  <c r="I7" i="3" s="1"/>
  <c r="M85" i="15" l="1"/>
  <c r="H85" i="15"/>
  <c r="K84" i="15"/>
  <c r="M84" i="15" s="1"/>
  <c r="F84" i="15"/>
  <c r="H84" i="15" s="1"/>
  <c r="M82" i="15"/>
  <c r="M81" i="15"/>
  <c r="H81" i="15"/>
  <c r="K80" i="15"/>
  <c r="M80" i="15" s="1"/>
  <c r="J80" i="15"/>
  <c r="F80" i="15"/>
  <c r="M78" i="15"/>
  <c r="H78" i="15"/>
  <c r="M77" i="15"/>
  <c r="H77" i="15"/>
  <c r="M76" i="15"/>
  <c r="H76" i="15"/>
  <c r="K75" i="15"/>
  <c r="M75" i="15" s="1"/>
  <c r="J75" i="15"/>
  <c r="F75" i="15"/>
  <c r="M74" i="15"/>
  <c r="M73" i="15"/>
  <c r="H73" i="15"/>
  <c r="M72" i="15"/>
  <c r="H72" i="15"/>
  <c r="M71" i="15"/>
  <c r="J71" i="15"/>
  <c r="F71" i="15"/>
  <c r="E71" i="15"/>
  <c r="H69" i="15"/>
  <c r="H68" i="15"/>
  <c r="H67" i="15"/>
  <c r="H66" i="15"/>
  <c r="K65" i="15"/>
  <c r="J65" i="15"/>
  <c r="F65" i="15"/>
  <c r="E65" i="15"/>
  <c r="H63" i="15"/>
  <c r="M62" i="15"/>
  <c r="H62" i="15"/>
  <c r="M61" i="15"/>
  <c r="H61" i="15"/>
  <c r="M60" i="15"/>
  <c r="H60" i="15"/>
  <c r="M59" i="15"/>
  <c r="J59" i="15"/>
  <c r="F59" i="15"/>
  <c r="E59" i="15"/>
  <c r="F55" i="15"/>
  <c r="H53" i="15"/>
  <c r="M50" i="15"/>
  <c r="J50" i="15"/>
  <c r="F50" i="15"/>
  <c r="E50" i="15"/>
  <c r="M46" i="15"/>
  <c r="H46" i="15"/>
  <c r="K45" i="15"/>
  <c r="M45" i="15" s="1"/>
  <c r="J45" i="15"/>
  <c r="E45" i="15"/>
  <c r="H43" i="15"/>
  <c r="M42" i="15"/>
  <c r="H42" i="15"/>
  <c r="M35" i="15"/>
  <c r="J35" i="15"/>
  <c r="F35" i="15"/>
  <c r="H35" i="15" s="1"/>
  <c r="M31" i="15"/>
  <c r="H31" i="15"/>
  <c r="H30" i="15"/>
  <c r="H29" i="15"/>
  <c r="M26" i="15"/>
  <c r="M25" i="15"/>
  <c r="J25" i="15"/>
  <c r="F25" i="15"/>
  <c r="E25" i="15"/>
  <c r="M22" i="15"/>
  <c r="M21" i="15"/>
  <c r="H21" i="15"/>
  <c r="K19" i="15"/>
  <c r="M19" i="15" s="1"/>
  <c r="F19" i="15"/>
  <c r="E19" i="15"/>
  <c r="M17" i="15"/>
  <c r="H17" i="15"/>
  <c r="M16" i="15"/>
  <c r="H16" i="15"/>
  <c r="M15" i="15"/>
  <c r="H15" i="15"/>
  <c r="M14" i="15"/>
  <c r="H14" i="15"/>
  <c r="M13" i="15"/>
  <c r="H13" i="15"/>
  <c r="K12" i="15"/>
  <c r="M12" i="15" s="1"/>
  <c r="J12" i="15"/>
  <c r="F12" i="15"/>
  <c r="E12" i="15"/>
  <c r="M10" i="15"/>
  <c r="H10" i="15"/>
  <c r="M9" i="15"/>
  <c r="H9" i="15"/>
  <c r="M8" i="15"/>
  <c r="H8" i="15"/>
  <c r="M7" i="15"/>
  <c r="H7" i="15"/>
  <c r="M6" i="15"/>
  <c r="H6" i="15"/>
  <c r="K5" i="15"/>
  <c r="M5" i="15" s="1"/>
  <c r="J5" i="15"/>
  <c r="E5" i="15"/>
  <c r="M86" i="15" l="1"/>
  <c r="M65" i="15"/>
  <c r="H71" i="15"/>
  <c r="H80" i="15"/>
  <c r="H75" i="15"/>
  <c r="H65" i="15"/>
  <c r="H59" i="15"/>
  <c r="H50" i="15"/>
  <c r="H45" i="15"/>
  <c r="H25" i="15"/>
  <c r="H19" i="15"/>
  <c r="H12" i="15"/>
  <c r="H5" i="15"/>
  <c r="F86" i="15"/>
  <c r="H86" i="15" l="1"/>
  <c r="N15" i="3"/>
  <c r="N13" i="3"/>
  <c r="N14" i="3" l="1"/>
  <c r="C30" i="4"/>
  <c r="L7" i="3" l="1"/>
  <c r="F9" i="3"/>
  <c r="K9" i="3" l="1"/>
  <c r="D21" i="5"/>
  <c r="E30" i="4" l="1"/>
  <c r="G29" i="4"/>
  <c r="G7" i="3"/>
  <c r="H7" i="3" s="1"/>
  <c r="H20" i="5"/>
  <c r="B30" i="4" l="1"/>
  <c r="H17" i="5" l="1"/>
  <c r="H18" i="5"/>
  <c r="H19" i="5"/>
  <c r="H16" i="5"/>
  <c r="G21" i="5"/>
  <c r="F7" i="3"/>
  <c r="F30" i="4" l="1"/>
  <c r="I7" i="4"/>
  <c r="I5" i="4" s="1"/>
  <c r="E18" i="5"/>
  <c r="E19" i="5"/>
  <c r="E20" i="5"/>
  <c r="E16" i="5"/>
  <c r="E17" i="5"/>
  <c r="K7" i="3"/>
  <c r="C21" i="5"/>
  <c r="E21" i="5" l="1"/>
  <c r="G7" i="4" l="1"/>
  <c r="G5" i="4" s="1"/>
  <c r="F8" i="4"/>
  <c r="E7" i="4"/>
  <c r="C7" i="4"/>
  <c r="E5" i="4"/>
  <c r="C5" i="4"/>
  <c r="F21" i="5"/>
  <c r="H21" i="5" s="1"/>
  <c r="F5" i="4" l="1"/>
  <c r="F7" i="4"/>
  <c r="G26" i="4" l="1"/>
  <c r="G27" i="4" l="1"/>
  <c r="G28" i="4"/>
  <c r="G30" i="4" l="1"/>
</calcChain>
</file>

<file path=xl/sharedStrings.xml><?xml version="1.0" encoding="utf-8"?>
<sst xmlns="http://schemas.openxmlformats.org/spreadsheetml/2006/main" count="1964" uniqueCount="651">
  <si>
    <t>4) Tabelat:</t>
  </si>
  <si>
    <t>a) Të hyrat:</t>
  </si>
  <si>
    <t>Ju lutem plotësoni tabelën me informatat e nevojshme.</t>
  </si>
  <si>
    <t>Kodi Ekonomik</t>
  </si>
  <si>
    <t>Kategoria Ekonomike</t>
  </si>
  <si>
    <t>Të hyrat e Planifikuara/Parashikuara për këtë periudhë</t>
  </si>
  <si>
    <t>Të hyrat vetanake të bartura nga viti paraprak</t>
  </si>
  <si>
    <t>b) Shpenzimet:</t>
  </si>
  <si>
    <t>Ju lutem plotësoni tabelën me të dhënat e nevojshme.</t>
  </si>
  <si>
    <t>% e shpenzimit</t>
  </si>
  <si>
    <t>Mallra dhe shërbime</t>
  </si>
  <si>
    <t>Shërbimet komunale</t>
  </si>
  <si>
    <t>Subvencionet dhe Transferet</t>
  </si>
  <si>
    <t>Investimet Kapitale</t>
  </si>
  <si>
    <t>Gjithsej</t>
  </si>
  <si>
    <t xml:space="preserve">                           -   </t>
  </si>
  <si>
    <t xml:space="preserve">                         -   </t>
  </si>
  <si>
    <t xml:space="preserve">                  -   </t>
  </si>
  <si>
    <t>4.d )</t>
  </si>
  <si>
    <t>INVESTIMET KAPITALE</t>
  </si>
  <si>
    <t>Emri i kategorisë ekonomike</t>
  </si>
  <si>
    <t xml:space="preserve">% e  shpenzimit </t>
  </si>
  <si>
    <t>Gjithsej Investimet Kapitale</t>
  </si>
  <si>
    <t>4.e)</t>
  </si>
  <si>
    <t>SUBVENCIONET DHE TRANSFERET: DETAJET E SHPENZIMEVE SIPAS KODEVE EKONOMIKE</t>
  </si>
  <si>
    <t>Subvencione dhe Transfere</t>
  </si>
  <si>
    <t xml:space="preserve">Gjithsej subvensione dhe transfere </t>
  </si>
  <si>
    <t>SUBVENCIONET</t>
  </si>
  <si>
    <t>Subvencionet per Etnitete Publike</t>
  </si>
  <si>
    <t xml:space="preserve">Subvencionet per Etnitete Publike </t>
  </si>
  <si>
    <t>Subvencionet per Etnitete Jopublike</t>
  </si>
  <si>
    <t>TRANSFERET</t>
  </si>
  <si>
    <t>4.f)     Personeli dhe struktura e pagave</t>
  </si>
  <si>
    <t>Niveli</t>
  </si>
  <si>
    <t>Pozitat e aprovuara me Ligjin për Buxhet</t>
  </si>
  <si>
    <t>Pozitat e plotësuara</t>
  </si>
  <si>
    <t>Shpenzimet kapitale</t>
  </si>
  <si>
    <t>Administrata e Kuvendit</t>
  </si>
  <si>
    <t>Stafi Mbështetës Politik</t>
  </si>
  <si>
    <t>% e realizimit</t>
  </si>
  <si>
    <t>INVESTIMET KAPITALE: DETAJET E SHPENZIMEVE SIPAS PROJEKTEVE</t>
  </si>
  <si>
    <t>Rifreskimi dhe pavarësimi i sistemit të TIK-ut</t>
  </si>
  <si>
    <t>Kodi I projektit</t>
  </si>
  <si>
    <t>Pajisje tjera</t>
  </si>
  <si>
    <t>Renovimi i nderteses dhe instalimeve ekzistuese</t>
  </si>
  <si>
    <t>Digjitalizimi i arkives</t>
  </si>
  <si>
    <t xml:space="preserve">Krijimi i qendres se te dhenave ne KK </t>
  </si>
  <si>
    <t xml:space="preserve">Buxheti i shpenzuar në % </t>
  </si>
  <si>
    <t xml:space="preserve"> shpenzimet</t>
  </si>
  <si>
    <t xml:space="preserve">Shpenzimet </t>
  </si>
  <si>
    <t>Krijimi i sistemit te integruar wi-fi ne ndertesen e Kuvendit</t>
  </si>
  <si>
    <t>Anëtarët e Kuvendit</t>
  </si>
  <si>
    <t>Pajisje per sallen plenare</t>
  </si>
  <si>
    <t xml:space="preserve"> Buxheti 2020</t>
  </si>
  <si>
    <t>Buxheti dhe Shpenzimet  2020</t>
  </si>
  <si>
    <t>Buxheti dhe Shpenzimet  2021</t>
  </si>
  <si>
    <t xml:space="preserve"> Buxheti 2021</t>
  </si>
  <si>
    <t>Lifti</t>
  </si>
  <si>
    <t>Paga dhe shtesa</t>
  </si>
  <si>
    <t>Buxheti i shpenzuar për paga dhe shtesa për periudhën raportuese</t>
  </si>
  <si>
    <t>Shpenzimet e udhëtimit</t>
  </si>
  <si>
    <t>Shpenzime te udhetimit brenda vendit</t>
  </si>
  <si>
    <t>Shpenzime te udhetimit jashte vendit</t>
  </si>
  <si>
    <t>Meditja e udhimit zyrtar jasht vendit</t>
  </si>
  <si>
    <t>Akomodimi gjate udhetimit zyrtar jasht vendit</t>
  </si>
  <si>
    <t>Shpenzimet tjera te udhitimit zyrtar jasht vendit</t>
  </si>
  <si>
    <t>SHPENZIME KOMUNALE</t>
  </si>
  <si>
    <t>Ryma</t>
  </si>
  <si>
    <t>Uji</t>
  </si>
  <si>
    <t>Mbeturinat</t>
  </si>
  <si>
    <t>Ngrohja qëndrore</t>
  </si>
  <si>
    <t>Shpenzimet telefonike</t>
  </si>
  <si>
    <t>SHËRBIMET E TELEKOMUNIKIMIT</t>
  </si>
  <si>
    <t>Shpenzimet për internet</t>
  </si>
  <si>
    <t>Shpenzimet e telefonisë mobile</t>
  </si>
  <si>
    <t>Shpenzimet postare</t>
  </si>
  <si>
    <t>Shpenzimet e përdorimit të kabllit optik</t>
  </si>
  <si>
    <t>SHPENZIMET PËR SHËRBIME</t>
  </si>
  <si>
    <t>Shërbimet e arsimimit dhe trajnimit</t>
  </si>
  <si>
    <t>Shërbimet e përfaqësimit dhe avokaturës</t>
  </si>
  <si>
    <t>Shërbimet e ndryshme shëndetësore</t>
  </si>
  <si>
    <t>Shërbime të ndryshme intelektuale dhe këshillëdhënëse</t>
  </si>
  <si>
    <t>Shërbime shtypje jo marketing</t>
  </si>
  <si>
    <t>Shërbime kontraktuese tjera</t>
  </si>
  <si>
    <t>Shërbime teknike</t>
  </si>
  <si>
    <t>Shpenzimet për anëtarësim</t>
  </si>
  <si>
    <t>BLERJE E MOBILJEVE DHE PAISJEVE (ME PAK SE 1000 EURO) (NENTOTALI)</t>
  </si>
  <si>
    <t>Mobilje (me pak se 1000 euro)</t>
  </si>
  <si>
    <t>Telefona (me pak se 1000 euro)</t>
  </si>
  <si>
    <t>Kompjuterë (me pak se 1000 euro)</t>
  </si>
  <si>
    <t>Harduer për teknologji informative (me pak se 1000 euro)</t>
  </si>
  <si>
    <t>Makina fotokopjuese (me pak se 1000 euro)</t>
  </si>
  <si>
    <t>Pajisje trafiku (me pak se 1000 euro)</t>
  </si>
  <si>
    <t>Pajisje tjera (me pak se 1000 euro)</t>
  </si>
  <si>
    <t>Blerja e librave</t>
  </si>
  <si>
    <t>BLERJE TJERA - MALLRA DHE SHERBIME (NENTOTALI)</t>
  </si>
  <si>
    <t>Furnizime për zyrë</t>
  </si>
  <si>
    <t>Furnizime pastrimi</t>
  </si>
  <si>
    <t>Akomodimi</t>
  </si>
  <si>
    <t>DERIVATET DHE LËNDËT DJEGËSE (NENTOTALI)</t>
  </si>
  <si>
    <t>Nafte per ngrohje qendrore</t>
  </si>
  <si>
    <t>Derivate per gjenerator</t>
  </si>
  <si>
    <t>Karburant per vetura</t>
  </si>
  <si>
    <t>LLOGARITE E AVANSIT (NENTOTALI)</t>
  </si>
  <si>
    <t>Avas per para te imeta (p.cash)</t>
  </si>
  <si>
    <t>Avans per udhetime zyrtare</t>
  </si>
  <si>
    <t>SHERBIMET E REGJISTRIMIT DHE SIGURIMEVE (NENTOTALI)</t>
  </si>
  <si>
    <t>Regjistrimi dhe Sigurimi i automjeteve</t>
  </si>
  <si>
    <t>Taksa komunale</t>
  </si>
  <si>
    <t>Sigurimi i ndertesave dhe tjera</t>
  </si>
  <si>
    <t>MIRËMBAJTJA (NENTOTALI)</t>
  </si>
  <si>
    <t>Mirembajtja dhe riparimi i automjeteve</t>
  </si>
  <si>
    <t>Mirembajtja e ndertesave</t>
  </si>
  <si>
    <t>Mirëmbajtja e Teknologjisë Informative</t>
  </si>
  <si>
    <t>Mirembajtja e mobileve dhe paisjeve</t>
  </si>
  <si>
    <t>Qiraja</t>
  </si>
  <si>
    <t>Qiraja per ndertesa</t>
  </si>
  <si>
    <t>Qiraja makineria</t>
  </si>
  <si>
    <t>Shpenzimet -vendimet e gjykatave</t>
  </si>
  <si>
    <t>SHPENZIMET E MARKETINGUT (NENTOTALI)</t>
  </si>
  <si>
    <t>Reklamat dhe konkurset</t>
  </si>
  <si>
    <t>Botimet e publikimeve</t>
  </si>
  <si>
    <t>Shpenzimet per informim publik</t>
  </si>
  <si>
    <t>SHPENZIMET E PËRFAQËSIMIT (NENTOTALI)</t>
  </si>
  <si>
    <t>Drekat zyrtare</t>
  </si>
  <si>
    <t>Dreke zyrtare jasht vendit</t>
  </si>
  <si>
    <t>Pagesa e tatimit ne qira</t>
  </si>
  <si>
    <t>Të hyrat e paraqitura në tabelën e mësipërme kanë të bëjnë si vijon: Nga mjetet e pashpenzuara për subvencionet e pranuara janë kthyer gjithsej 548.60€, një ish deputet i legjislaturës së shtatë (7) ka bërë kthimin e mjeteve në shumë prej 785€ për llaptopin e blerë nga Kuvendi, si dhe hyrja tjetër ka të bëjë me kontestin gjyqësor të fituar nga Kuvendi, ku kompania e sigurimeve Kosova e Re ka paguar shumën prej 46,478.69€</t>
  </si>
  <si>
    <r>
      <t xml:space="preserve">Kodi i Organizatës Buxhetore: </t>
    </r>
    <r>
      <rPr>
        <b/>
        <sz val="40"/>
        <color theme="1"/>
        <rFont val="Times New Roman"/>
        <family val="1"/>
      </rPr>
      <t>101</t>
    </r>
  </si>
  <si>
    <r>
      <t xml:space="preserve">Informatat kontaktuese: </t>
    </r>
    <r>
      <rPr>
        <b/>
        <sz val="40"/>
        <color theme="1"/>
        <rFont val="Times New Roman"/>
        <family val="1"/>
      </rPr>
      <t>038 200 10 557</t>
    </r>
  </si>
  <si>
    <r>
      <t xml:space="preserve">Sekretari i Kuvendit:  </t>
    </r>
    <r>
      <rPr>
        <b/>
        <sz val="40"/>
        <color theme="1"/>
        <rFont val="Times New Roman"/>
        <family val="1"/>
      </rPr>
      <t>Ismet Krasniqi, Ndërtesa e Kuvendit, zyra N-122</t>
    </r>
  </si>
  <si>
    <r>
      <t xml:space="preserve">Drejtori i Përgjithshëm për Administratë: </t>
    </r>
    <r>
      <rPr>
        <b/>
        <sz val="40"/>
        <color theme="1"/>
        <rFont val="Times New Roman"/>
        <family val="1"/>
      </rPr>
      <t>Emrush Haxhiu, Ndërtesa e Kuvendit, zyra N-226</t>
    </r>
  </si>
  <si>
    <r>
      <t xml:space="preserve">Drejtori i Drejtorisë për Buxhet dhe Pagesa: </t>
    </r>
    <r>
      <rPr>
        <b/>
        <sz val="40"/>
        <color theme="1"/>
        <rFont val="Times New Roman"/>
        <family val="1"/>
      </rPr>
      <t>Istret Azemi, Ndërtesa e Kuvendit, zyra N-222</t>
    </r>
  </si>
  <si>
    <t>1)Hyrje: (Ju lutem paraqitni në formë tekstuale një përmbledhje të zhvillimeve kryesore në buxhetin e organizatës tuaj. Të mos kalohet hapësira e ofruar më poshtë!)</t>
  </si>
  <si>
    <t>2) Përmbledhje për të hyrat dhe kategoritë e veçanta të shpenzimeve:</t>
  </si>
  <si>
    <t>(Ju lutem paraqitni shkurtimisht ndryshimet kryesore për sa i përket vlerave të parashikuara dhe atyre aktuale për secilën kategori. Të mos kalohet hapësira e ofruar më poshtë).</t>
  </si>
  <si>
    <t xml:space="preserve">a)      Të hyrat: </t>
  </si>
  <si>
    <t>b)       Paga dhe shtesa:</t>
  </si>
  <si>
    <t>c)       Mallra dhe shërbime:</t>
  </si>
  <si>
    <t>d)      Shpenzime komunale:</t>
  </si>
  <si>
    <t>e)      Investimet Kapitale:</t>
  </si>
  <si>
    <t>f)       Subvencionet dhe Transferet:</t>
  </si>
  <si>
    <t>3) Përmbledhje:</t>
  </si>
  <si>
    <t>Ju lutem, paraqitni shkurtimisht vërejtjet përfundimtare lidhur me buxhetin e institucionit tuaj, apo pikëpamjet për zhvillimet në të ardhmen.</t>
  </si>
  <si>
    <t>__________________________________</t>
  </si>
  <si>
    <t xml:space="preserve"> </t>
  </si>
  <si>
    <t>Nënshkrimi i Sekretarit të Kuvendit</t>
  </si>
  <si>
    <t xml:space="preserve">MALLRA DHE SHËRBIME </t>
  </si>
  <si>
    <t>Emri i kategorise ekonomike</t>
  </si>
  <si>
    <t>Raporti Financiar vjetor per vitin 2021</t>
  </si>
  <si>
    <t>Shpenzimet vjetore</t>
  </si>
  <si>
    <t>Buxheti vjetor për paga dhe shtesa</t>
  </si>
  <si>
    <t>Shpenzimet  vjetore per vitin 2021</t>
  </si>
  <si>
    <t>Shpenzimet  vjetore per vitin 2020</t>
  </si>
  <si>
    <t>Krijimi i sherbimit informativ per ligjet, sistemi law data</t>
  </si>
  <si>
    <t>04.02.2022</t>
  </si>
  <si>
    <t>Buxheti perfundimtar SIMFK - 2021</t>
  </si>
  <si>
    <t>Buxheti perfundimtar SIMFK - 2020</t>
  </si>
  <si>
    <t>Provizion për Tarifa të Ndryshme - NLB</t>
  </si>
  <si>
    <t>Në listat e pagave në muajin dhjetor 2021, janë edhe 41 ish deputet të legjislaturës së shtatë, të cilët realizojnë pagën kalimtare.</t>
  </si>
  <si>
    <t>Buxheti 2021 SIMFK</t>
  </si>
  <si>
    <t>Planifikimi 2020 SIMFK</t>
  </si>
  <si>
    <t>Buxheti 2020 SIMFK</t>
  </si>
  <si>
    <t>Buxheti fillestar 2020</t>
  </si>
  <si>
    <t>Buxheti fillestar 2021</t>
  </si>
  <si>
    <t>% e shpenzimit me buxhetin përfundimtar</t>
  </si>
  <si>
    <t>% e shpenzimit me buxhetin fillestar</t>
  </si>
  <si>
    <t>% e  shpenzimit  me buxhetin përfundimtar</t>
  </si>
  <si>
    <t>% e  shpenzimit  me buxhetin fillestar</t>
  </si>
  <si>
    <t>Komisioni i ndihmes shteterore</t>
  </si>
  <si>
    <t>Buxheti fillestar për paga dhe shtesa</t>
  </si>
  <si>
    <t>Prej datës: 01/10/2021</t>
  </si>
  <si>
    <t>Deri më datën: 31/12/2021</t>
  </si>
  <si>
    <t>Programi: Anëtaret e Kuvendit te Republikës së Kosovës</t>
  </si>
  <si>
    <r>
      <t xml:space="preserve">                    </t>
    </r>
    <r>
      <rPr>
        <b/>
        <sz val="10"/>
        <color indexed="8"/>
        <rFont val="Arial"/>
        <family val="2"/>
      </rPr>
      <t>Pagat dhe Meditjet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11000</t>
    </r>
  </si>
  <si>
    <t>Nr</t>
  </si>
  <si>
    <t xml:space="preserve">Pershkrimi
</t>
  </si>
  <si>
    <t>Shuma e  paguar</t>
  </si>
  <si>
    <t>Data e pagesës</t>
  </si>
  <si>
    <t>Emri</t>
  </si>
  <si>
    <t>Pagat e muajit Tetor</t>
  </si>
  <si>
    <t>30/10/2021</t>
  </si>
  <si>
    <t>Anëtaret e Kuvendit të Republikës së Kosovës</t>
  </si>
  <si>
    <t>Pagat e muajit Nentor</t>
  </si>
  <si>
    <t>30/11/2021</t>
  </si>
  <si>
    <t>Pagat e muajit dhjetor</t>
  </si>
  <si>
    <t>31/12/2021</t>
  </si>
  <si>
    <t>gjithsej</t>
  </si>
  <si>
    <t xml:space="preserve">                    Shpenzimet e udhëtimit zyrtar jashtë vendit                 Kodi buxhetor: 13140</t>
  </si>
  <si>
    <t>Shpenzime te udhetimit - Bileta</t>
  </si>
  <si>
    <t>28/10/2021</t>
  </si>
  <si>
    <t>MALESIA REISEN SHPK</t>
  </si>
  <si>
    <t>03/11/2021</t>
  </si>
  <si>
    <t>13/12/2021</t>
  </si>
  <si>
    <t>17/12/2021</t>
  </si>
  <si>
    <t xml:space="preserve">                    Mëditja e udhëtimit zyrtar jashtë vendit                 Kodi buxhetor: 13141</t>
  </si>
  <si>
    <t>Shpenzimet e udhëtimeve  zyrtare jashtë vendit Francë (26 shtator -01 tetor 2021)</t>
  </si>
  <si>
    <t>15/10/2021</t>
  </si>
  <si>
    <t>Saranda Bogujevci</t>
  </si>
  <si>
    <t>21/10/2021</t>
  </si>
  <si>
    <t>Enis Kervan</t>
  </si>
  <si>
    <t>Shpenzimet e udhëtimeve  zyrtare jashtë vendit Shqiperi( 05 -06 tetor 2021)</t>
  </si>
  <si>
    <t>25/10/2021</t>
  </si>
  <si>
    <t>Fitore Pacolli Dalipi</t>
  </si>
  <si>
    <t>Fatmire Kollçaku</t>
  </si>
  <si>
    <t>Ganimete Musliu</t>
  </si>
  <si>
    <t xml:space="preserve">Shpenzimet e udhëtimeve  zyrtare jashtë vendit Maqedonia e Veriut (08 -10 tetor 2021)
</t>
  </si>
  <si>
    <t>Mimoza Kusari Lila</t>
  </si>
  <si>
    <t>Hykmete Bajrami</t>
  </si>
  <si>
    <t>Ardian Gola</t>
  </si>
  <si>
    <t>26/10/2021</t>
  </si>
  <si>
    <t>Doarsa Kica Xhelili</t>
  </si>
  <si>
    <t>Armend Muja</t>
  </si>
  <si>
    <t>Haki Abazi</t>
  </si>
  <si>
    <t>Shpenzimet e udhëtimeve  zyrtare jashtë vendit Itali ( 23-30 shtator 2021 )</t>
  </si>
  <si>
    <t>29/10/2021</t>
  </si>
  <si>
    <t>Eliza Hoxha</t>
  </si>
  <si>
    <t xml:space="preserve">Shpenzimet e udhëtimeve  zyrtare jashtë vendit Maqedonia e Veriut  (08-10 tetor 2021)
</t>
  </si>
  <si>
    <t>Jeta Statovci</t>
  </si>
  <si>
    <t>Rrezarta Krasniqi</t>
  </si>
  <si>
    <t>Shpenzimet e udhëtimeve  zyrtare jashtë vendit Bruksel (11 -14 tetor 2021)</t>
  </si>
  <si>
    <t xml:space="preserve">Shpenzimet e udhëtimeve  zyrtare jashtë vendit Francë  (26 shtator -01 tetor 2021)
</t>
  </si>
  <si>
    <t>08/11/2021</t>
  </si>
  <si>
    <t>Arben Gashi</t>
  </si>
  <si>
    <t>Ferat Shala</t>
  </si>
  <si>
    <t xml:space="preserve">Shpenzimet e udhëtimeve  zyrtare jashtë vendit Maqedonia e Veriut  (09-11 nentor 2021)
</t>
  </si>
  <si>
    <t>18/11/2021</t>
  </si>
  <si>
    <t>Dimal Basha</t>
  </si>
  <si>
    <t>22/11/2021</t>
  </si>
  <si>
    <t>Salih Zyba</t>
  </si>
  <si>
    <t>23/11/2021</t>
  </si>
  <si>
    <t>Fridon Lala</t>
  </si>
  <si>
    <t xml:space="preserve">Shpenzimet e udhëtimeve zyrtare jashtë vendit Hungari  ( 23-25 shtator  2021)
</t>
  </si>
  <si>
    <t>06/10/2021</t>
  </si>
  <si>
    <t>Glauk Konjufca</t>
  </si>
  <si>
    <t xml:space="preserve">Shpenzimet e udhëtimeve zyrtare jashtë vendit Slloveni  ( 26 shtator  2021)
</t>
  </si>
  <si>
    <t xml:space="preserve">Shpenzimet e udhëtimeve zyrtare jashtë vendit Maqedonia e Veriut (09-11 nentor 2021)
</t>
  </si>
  <si>
    <t>Gani Kransiqi</t>
  </si>
  <si>
    <t xml:space="preserve">Shpenzimet e udhëtimeve zyrtare jashtë vendit Shqiperi (24-27 nentor  2021)
</t>
  </si>
  <si>
    <t>07/12/2021</t>
  </si>
  <si>
    <t xml:space="preserve">Shpenzimet e udhëtimeve zyrtare jashtë vendit  Finlandë  (30 nentor-03 dhjetor  2021)
</t>
  </si>
  <si>
    <t>20/12/2021</t>
  </si>
  <si>
    <t xml:space="preserve">Shpenzimet e udhëtimeve  zyrtare jashtë vendit Hungari (02-05 nentor  2021)
</t>
  </si>
  <si>
    <t>21/12/2021</t>
  </si>
  <si>
    <t xml:space="preserve">Shpenzimet e udhëtimeve zyrtare jashtë vendit ne Greqi (07-09 dhjetor  2021)
</t>
  </si>
  <si>
    <t>23/12/2021</t>
  </si>
  <si>
    <t>Time Kadrijaj</t>
  </si>
  <si>
    <t xml:space="preserve">Shpenzimet e udhëtimeve zyrtare jashtë vendit  ne Francë (05-08 dhjetor  2021)
</t>
  </si>
  <si>
    <t>Shpenzimet e udhëtimeve zyrtare jashtë vendit  ne Finlandë   (30 nentor -03 dhjetor  2021)</t>
  </si>
  <si>
    <t xml:space="preserve">Shpenzimet e udhëtimeve zyrtare jashtë vendit  ne Mali i Zi  (10-12 dhjetor  2021)
</t>
  </si>
  <si>
    <t>Fitim Uka</t>
  </si>
  <si>
    <t xml:space="preserve">Shpenzimet e udhëtimeve zyrtare jashtë vendit  ne Finlandë  (30 nentor-03 dhjetor  2021)
</t>
  </si>
  <si>
    <t>Shpenzimet e udhëtimeve zyrtare jashtë vendit  ne Finlandë  (30 nentor-03 dhjetor  2021)</t>
  </si>
  <si>
    <t>28/12/2021</t>
  </si>
  <si>
    <t>Tinka Kurti</t>
  </si>
  <si>
    <t xml:space="preserve">Shpenzimet e udhëtimeve zyrtare jashtë vendit  ne Shqiperi (14-16 dhjetor  2021)
</t>
  </si>
  <si>
    <t>Adanan Rrustemi</t>
  </si>
  <si>
    <t xml:space="preserve">Shpenzimet e udhëtimeve zyrtare jashtë vendit  ne Itali (09-11 dhjetor  2021)
</t>
  </si>
  <si>
    <t>Adnan Rrustemi</t>
  </si>
  <si>
    <t xml:space="preserve">Shpenzimet e udhëtimeve zyrtare jashtë vendit  ne SHBA (04-08 dhjetor  2021)
</t>
  </si>
  <si>
    <t>Shqipe Mehmeti Selimi</t>
  </si>
  <si>
    <t xml:space="preserve">Shpenzimet e udhëtimeve zyrtare jashtë vendit  ne Hungari  (02-05 dhjetor  2021)
</t>
  </si>
  <si>
    <t>Shpenzimet e udhëtimeve zyrtare jashtë vendit  ne Finlandë (01-03 dhjetor  2021)</t>
  </si>
  <si>
    <t xml:space="preserve">Shpenzimet e udhëtimeve zyrtare jashtë vendit ne Francë (01-04 dhjetor  2021)
</t>
  </si>
  <si>
    <t>Vlora Dumoshi</t>
  </si>
  <si>
    <t xml:space="preserve">Shpenzimet e udhëtimeve zyrtare jashtë vendit ne Shqiperi  (26-27 nentor   2021)
</t>
  </si>
  <si>
    <t>Ariana Musliu Shoshi</t>
  </si>
  <si>
    <t xml:space="preserve">Shpenzimet e udhëtimeve zyrtare jashtë vendit  ne Shqiperi  (24-27 nentor   2021)
</t>
  </si>
  <si>
    <t>09/12/2021</t>
  </si>
  <si>
    <t xml:space="preserve">                    Akomodim gjate udhëtimit zyrtar jashtë vendit                 Kodi buxhetor: 13142</t>
  </si>
  <si>
    <t>Akomodimi - udhëtimet zyrtar jashtë vendit ne Francë (26 shtator -01 tetor 2021)</t>
  </si>
  <si>
    <t>Akomodimi - udhëtimet zyrtar jashtë vendit ne Hungari (23-25 shtator 2021)</t>
  </si>
  <si>
    <t>14/10/2021</t>
  </si>
  <si>
    <t xml:space="preserve">Akomodimi - udhëtimet zyrtar jashtë vendit ne Slloveni(26-28 shtator 2021)
</t>
  </si>
  <si>
    <t xml:space="preserve">Akomodimi - udhëtimet zyrtar jashtë vendit ne Shqiperi (24-27 nentor  2021)
</t>
  </si>
  <si>
    <t xml:space="preserve">Akomodimi - udhëtimet zyrtar jashtë vendit ne Hungari (02-05 nentor  2021)
</t>
  </si>
  <si>
    <t xml:space="preserve">Akomodimi - udhëtimet zyrtar jashtë vendit ne Francë (05-08 dhjetor  2021)
</t>
  </si>
  <si>
    <t xml:space="preserve">Akomodimi - udhëtimet zyrtar jashtë vendit ne SHBA  (04-08 dhjetor  2021)
</t>
  </si>
  <si>
    <t xml:space="preserve">Akomodimi - udhëtimet zyrtar jashtë vendit ne Hungari (02-05 dhjetor  2021)
</t>
  </si>
  <si>
    <t xml:space="preserve">Akomodimi - udhëtimet zyrtar jashtë vendit ne Francë  (01-04 dhjetor  2021)
</t>
  </si>
  <si>
    <t xml:space="preserve">Akomodimi - udhëtimet zyrtar jashtë vendit ne Shqiperi  (24-28 nentor   2021)
</t>
  </si>
  <si>
    <t xml:space="preserve">                    Shpenzime tjera te udhëtimit zyrtar jashte vendit                 Kodi buxhetor: 13143</t>
  </si>
  <si>
    <t>Shpenzime tjera gjate udhetimit zyrtare ne Francë (26 shtator -01 tetor 2021)</t>
  </si>
  <si>
    <t xml:space="preserve">Shpenzime tjera gjate udhetimit zyrtare ne Francë (05-08 dhjetor  2021)
</t>
  </si>
  <si>
    <t>Shpenzime tjera gjate udhetimit zyrtare ne Itali (09-11 dhjetor  2021)</t>
  </si>
  <si>
    <t xml:space="preserve">Shpenzime tjera gjate udhetimit zyrtare ne Francë (01-04 dhjetor  2021)
</t>
  </si>
  <si>
    <t xml:space="preserve">                    Shpenzime tjera telefonike Vala 900                 Kodi buxhetor: 13320</t>
  </si>
  <si>
    <t>Shpenzime telelefonike mobile</t>
  </si>
  <si>
    <t>04/10/2021</t>
  </si>
  <si>
    <t>TELEKOMI I KOSOVES SHA</t>
  </si>
  <si>
    <t>Mbushje Vala</t>
  </si>
  <si>
    <t>19/10/2021</t>
  </si>
  <si>
    <t>Shpenzimet e telefonis mobile</t>
  </si>
  <si>
    <t>16/11/2021</t>
  </si>
  <si>
    <t>15/12/2021</t>
  </si>
  <si>
    <t xml:space="preserve">                    Shërbime tjera kontraktuese                 Kodi buxhetor: 13460</t>
  </si>
  <si>
    <t>Auditimi i raportimit vjetor financiar ( per Partit Politike )</t>
  </si>
  <si>
    <t>17/11/2021</t>
  </si>
  <si>
    <t>AUDIT &amp; CONTO SH.P.K.</t>
  </si>
  <si>
    <t>Sherbime tjera -Pasaport diplomatike (Burim Meta)</t>
  </si>
  <si>
    <t>MINISTRIA PUNEVE TE BRENDSHME</t>
  </si>
  <si>
    <t xml:space="preserve">Sherbime tjera -Pasaport diplomatike (Ardian Gola) </t>
  </si>
  <si>
    <t>09/11/2021</t>
  </si>
  <si>
    <t>Sherbime tjera -Sigurime shendetesore</t>
  </si>
  <si>
    <t>19/11/2021</t>
  </si>
  <si>
    <t>KOMPANIA E SIGURIMEVE SCARDIAN JSC</t>
  </si>
  <si>
    <t>Sherbime tjera-Perkthimi</t>
  </si>
  <si>
    <t>GLOBAL CONSULTING DEVELOPMENT ASSOCIATES SHPK</t>
  </si>
  <si>
    <t>Sherbime tjera -Pasaport diplomatike (Jetmire Vrenezi)</t>
  </si>
  <si>
    <t>25/11/2021</t>
  </si>
  <si>
    <t>Sherbime tjera -Pasaport diplomatike (Fitore Pacolli Dapili )</t>
  </si>
  <si>
    <t>Sherbime tjera -Pasaport diplomatike (Slavko Simic)</t>
  </si>
  <si>
    <t>Sherbime tjera -Pasaport diplomatike (Mirlinda Tishukaj Sadiku )</t>
  </si>
  <si>
    <t>Sherbime tjera -Pasaport diplomatike (Isak Shabani)</t>
  </si>
  <si>
    <t>Sherbime tjera -Pasaport diplomatike (Gani Krasniqi )</t>
  </si>
  <si>
    <t>Sherbime tjera -Pasaport diplomatike (Halil Thaci)</t>
  </si>
  <si>
    <t xml:space="preserve">                    Akomodimi             Kodi buxhetor: 13660</t>
  </si>
  <si>
    <t>Akomodim per delegacionin nga Shqiperia</t>
  </si>
  <si>
    <t>05/10/2021</t>
  </si>
  <si>
    <t>SWISS DIAMOND HOTEL SHPK</t>
  </si>
  <si>
    <t xml:space="preserve">                    Drekat zyrtare                 Kodi buxhetor: 14310</t>
  </si>
  <si>
    <t xml:space="preserve">Dreke zyrtare -Kryetari i Kuvendit, Z. Glauk Konjufca ka qene nikoqir i
drekes se shtruar per ndere te vizites ne Kosove te znj. Elisa Spiropali - Ministrja e Shtetit per Marrdhenie me Parlamentin e Republikes se Shqiperise </t>
  </si>
  <si>
    <t>TIFFANY SHPK</t>
  </si>
  <si>
    <t>Dreke zyrtare -Kryetar i Komisioni per Legiislacion, Mandate, Imunitete,Rregulloren e Kuvendit dhe Mbikeqyrjen e Agiencise Kunder Korrupsionit</t>
  </si>
  <si>
    <t>BOULEVARD SHPK</t>
  </si>
  <si>
    <t xml:space="preserve">Dreke zyrtare -Kryetari i Kuvendit -vizite zyrtare e Kryetares se Kuvendit te Shqiperise </t>
  </si>
  <si>
    <t>AMAZONA HOTEL SHPK</t>
  </si>
  <si>
    <t xml:space="preserve">Dreke zyrtare -Komisioni per te Drejtat e Njeriut, Barazi Gjinore, " per persona te pagjetur, Viktimat e Dhunes Seksuale tE Luftes, dhe Peticione
</t>
  </si>
  <si>
    <t>Dreke zyrtare -Komisionit per Mbikeqyrjen e Financave Publike</t>
  </si>
  <si>
    <t>18/10/2021</t>
  </si>
  <si>
    <t>Dreke zyrtare -Komisionit per mbikeqyrjen e Agjencise per lnteligjence</t>
  </si>
  <si>
    <t>Sherbimet e bufesë -gusht</t>
  </si>
  <si>
    <t>04/11/2021</t>
  </si>
  <si>
    <t>FEHMI NIKA BI</t>
  </si>
  <si>
    <t>Dreke zyrtare -Komisioni Ad-hoc per perzgiedhjen e kandidateve per anetare te Bordit te RTK-se</t>
  </si>
  <si>
    <t>Sherbimet e byfesë -shtator</t>
  </si>
  <si>
    <t>05/11/2021</t>
  </si>
  <si>
    <t>Dreke zyrtare -Komisioni per Shendetesi dhe Mireqenie Sociale</t>
  </si>
  <si>
    <t>VILA GERMIA SHPK</t>
  </si>
  <si>
    <t>Dreke zyrtare - Komisioni Ad-hoc per perzgiedhjen e kandidateve per anetare te Bordit per Ankesa te Mediave</t>
  </si>
  <si>
    <t>Dreke zyrtare -Komisioni per Drejta te Njeriut,,Barazi Gjinore, per Persona te Pagietur, Viktimat e Dhunes
Seksuale te Luftes dhe Peticione</t>
  </si>
  <si>
    <t>ILIR MACANI BI</t>
  </si>
  <si>
    <t>Dreke zyrtare -Komisioni pdr Arsim, Shkence, Teknologii, Inovacion, Kulture, Rini dhe Sport</t>
  </si>
  <si>
    <t>TIFFANY B SHPK</t>
  </si>
  <si>
    <t>Sherbime te bufesë</t>
  </si>
  <si>
    <t>26/11/2021</t>
  </si>
  <si>
    <t>SHQIPONJABFB SH.P.K.</t>
  </si>
  <si>
    <t>Dreke zyrtare -Komisioni per Ekonomi, Industri, Ndermarresi dhe Tregti</t>
  </si>
  <si>
    <t>BLODIN GAGICA BI</t>
  </si>
  <si>
    <t>Drekë  zyrtare -nenkryetari i Kuvendit Slavko Simic</t>
  </si>
  <si>
    <t>Drekë  zyrtare -Komisioni per Buxhet, Pune dhe Transfere</t>
  </si>
  <si>
    <t>Drekë  zyrtare -Komisionit per te Drejtat e Njeriut ,
Barazi Gjinore, per persona te zhdukur , Viktimat e Dhunes Seksuale te Luftes, dhe Peticione</t>
  </si>
  <si>
    <t>Sherbimet e bufesë -tetor</t>
  </si>
  <si>
    <t>Dreke zyrtare -Komisioni Parlamentar per Mbikqyrjen e Agjencisë se Kosovës per Inteligience</t>
  </si>
  <si>
    <t>MARASHI PARK L.L.C.</t>
  </si>
  <si>
    <t>Drekë zyrtare nga Komisioni AD-HOC per perzgjedhjen e kandidateve te Bordit te Radiotelivizionit te Kosoves</t>
  </si>
  <si>
    <t>Dreke zyrtare -Organi Perzgjedhes i Pavarura per intervistimin e kandidateve per kryetar dhe andtare te Organit Shqyrtues te Prokurimit</t>
  </si>
  <si>
    <t>Dreke zyrtare -Komisioni per Ekonomi, Industri, Ndermandsi dhe Tregti</t>
  </si>
  <si>
    <t>Sherbime te bufesë -nentor</t>
  </si>
  <si>
    <t xml:space="preserve">Drekë zyrtare - Komisionit Ad-hoc per perzgjedhjen e kandidatve per
antare te Bordit te RTK-se
</t>
  </si>
  <si>
    <t>Dreke zyrtare -Organi Perzgjedhes i Pavarura per intervistimin e kandidateve per kryetar dhe antare te Organit Shqyrtues te Prokurimit</t>
  </si>
  <si>
    <t>Drekë  zyrtare -Komisioni per Mbikqyrjen e Agiencise sE Kosoves per Inteligience</t>
  </si>
  <si>
    <t>Drekë  zyrtare -Komisioni i Perbashket parlamentar per Stabilizim asociim BE-Kosove,</t>
  </si>
  <si>
    <t>SOMA SHPK</t>
  </si>
  <si>
    <t xml:space="preserve">                    Subvencionet për entitetet publike                 Kodi buxhetor: 21110</t>
  </si>
  <si>
    <t>Subvencione</t>
  </si>
  <si>
    <t>22/12/2021</t>
  </si>
  <si>
    <t>SOS FSHATRAT E FEMIJEVE KOSOVE</t>
  </si>
  <si>
    <t>paga</t>
  </si>
  <si>
    <t>mallra dhe sherbime</t>
  </si>
  <si>
    <t>subvencione</t>
  </si>
  <si>
    <t>Programi: Administrata e Kuvendit të Republikës së Kosovës</t>
  </si>
  <si>
    <t xml:space="preserve">                    Pagat dhe Meditjet                 Kodi buxhetor: 11000</t>
  </si>
  <si>
    <t>Administrata e Kuvendit të Republikës së Kosovës</t>
  </si>
  <si>
    <t xml:space="preserve">                    Akomodimi gjate udhëtimit zyrtar brenda vendit                 Kodi buxhetor: 13132</t>
  </si>
  <si>
    <t>Akomodim brenda vendit</t>
  </si>
  <si>
    <t>22/10/2021</t>
  </si>
  <si>
    <t>THERANDA HOTEL SH.P.K</t>
  </si>
  <si>
    <t xml:space="preserve">                    Shpenzime tjera te udhëtimit zyrtar brenda vendit                 Kodi buxhetor: 13133</t>
  </si>
  <si>
    <t>Shpenzimet e udhetimit brenda vendit</t>
  </si>
  <si>
    <t xml:space="preserve">Shpenzimet e udhetimit-Bileta </t>
  </si>
  <si>
    <t>ALTAVIA TRAVEL SHPK</t>
  </si>
  <si>
    <t>14/12/2021</t>
  </si>
  <si>
    <t>Shpenzimet e udhëtimeve  zyrtare jashtë vendit Shqiperi (5-6 tetor 2021)</t>
  </si>
  <si>
    <t>11/10/2021</t>
  </si>
  <si>
    <t>Arjeta Statovci Paçarada</t>
  </si>
  <si>
    <t>Fehmi Hyseni</t>
  </si>
  <si>
    <t>Nur Çeku</t>
  </si>
  <si>
    <t>Shpenzimet e udhëtimeve  zyrtare jashtë vendit Shqiperi (3-4 tetor 2021)</t>
  </si>
  <si>
    <t>12/10/2021</t>
  </si>
  <si>
    <t>Ejup Deliu</t>
  </si>
  <si>
    <t>Arsim Shala</t>
  </si>
  <si>
    <t>Ergyl Emra</t>
  </si>
  <si>
    <t>Arben Loshi</t>
  </si>
  <si>
    <t>Musli Krasniqi</t>
  </si>
  <si>
    <t>Shpenzimet e udhëtimeve  zyrtare jashtë vendit Shqiperi (6 tetor 2021)</t>
  </si>
  <si>
    <t>Agron Istogu</t>
  </si>
  <si>
    <t xml:space="preserve">Shpenzimet e udhëtimeve  zyrtare jashtë vendit Mali i Zi (11-14 tetor 2021)
</t>
  </si>
  <si>
    <t>Argzon Muçaj</t>
  </si>
  <si>
    <t xml:space="preserve">Shpenzimet e udhëtimeve  zyrtare jashtë vendit Maqedonia e Veriut  (13 tetor 2021)
</t>
  </si>
  <si>
    <t>Naim Salihu</t>
  </si>
  <si>
    <t>Shpenzimet e udhëtimeve  zyrtare jashtë vendit Shqiperi ( 21 tetor 2021)</t>
  </si>
  <si>
    <t xml:space="preserve">Shpenzimet e udhëtimeve  zyrtare jashtë vendit Maqedonia e Veriut  (2 nentor 2021)
</t>
  </si>
  <si>
    <t>Agron Beqiri</t>
  </si>
  <si>
    <t xml:space="preserve">Shpenzimet e udhëtimeve  zyrtare jashtë vendit Hungari  (2-5 nentor 2021)
</t>
  </si>
  <si>
    <t>Donika Bunjaku</t>
  </si>
  <si>
    <t xml:space="preserve">Shpenzimet e udhëtimeve  zyrtare jashtë vendit Maqedonia e Veriut  (9-11 nentor 2021)
</t>
  </si>
  <si>
    <t>Hana Bajraktari</t>
  </si>
  <si>
    <t xml:space="preserve">Shpenzimet e udhëtimeve  zyrtare jashtë vendit Maqedonia e Veriut  (9-11 nentor 2021)
</t>
  </si>
  <si>
    <t xml:space="preserve">Shpenzimet e udhëtimeve  zyrtare jashtë vendit Maqedonia e Veriut  (5 nentor 2021)
</t>
  </si>
  <si>
    <t xml:space="preserve">Shpenzimet e udhëtimeve  zyrtare jashtë vendit Francë (26 shtator - 3 tetor 2021)
</t>
  </si>
  <si>
    <t xml:space="preserve">Shpenzimet e udhëtimeve  zyrtare jashtë vendit Finlandë (1-3 dhjetor  2021)
</t>
  </si>
  <si>
    <t>Snoudon Daci</t>
  </si>
  <si>
    <t xml:space="preserve">Shpenzimet e udhëtimeve  zyrtare jashtë vendit Shqiperi (1-3 dhjetor  2021)
</t>
  </si>
  <si>
    <t>Behxhet Muçolli</t>
  </si>
  <si>
    <t xml:space="preserve">Shpenzimet e udhëtimeve  zyrtare jashtë vendit Shqiperi (02-03 dhjetor   2021)
</t>
  </si>
  <si>
    <t>Burim Etemaj</t>
  </si>
  <si>
    <t xml:space="preserve">Shpenzimet e udhëtimeve  zyrtare jashtë vendit Shqiperi (02-03 dhjetor  2021)
</t>
  </si>
  <si>
    <t>Shpresa Veliqi</t>
  </si>
  <si>
    <t xml:space="preserve">Shpenzimet e udhëtimeve  zyrtare jashtë vendit Shqiperi (13-14 dhjetor  2021)
</t>
  </si>
  <si>
    <t>Ismet Krasniqi</t>
  </si>
  <si>
    <t xml:space="preserve">Shpenzimet e udhëtimeve  zyrtare jashtë vendit Shqiperi (14-16 dhjetor  2021)
</t>
  </si>
  <si>
    <t>Visar Krasniqi</t>
  </si>
  <si>
    <t xml:space="preserve">Shpenzimet e udhëtimeve  zyrtare jashtë vendit Shqiperi </t>
  </si>
  <si>
    <t xml:space="preserve">Shpenzimet e udhëtimeve  zyrtare jashtë vendit Shqiperi  (26 nentor  2021)
</t>
  </si>
  <si>
    <t xml:space="preserve">Shpenzimet e udhëtimeve  zyrtare jashtë vendit Francë (9-11 dhjetor  2021)
</t>
  </si>
  <si>
    <t>Faton Hamiti</t>
  </si>
  <si>
    <t xml:space="preserve">Shpenzimet e udhëtimeve  zyrtare jashtë vendit SHBA (4-8 dhjetor  2021)
</t>
  </si>
  <si>
    <t>Zare Aliu</t>
  </si>
  <si>
    <t>16/12/2021</t>
  </si>
  <si>
    <t xml:space="preserve">Shpenzimet e udhëtimeve  zyrtare jashtë vendit Shqiperi  (15-17 nentor 2021)
</t>
  </si>
  <si>
    <t>02/12/2021</t>
  </si>
  <si>
    <t>Safet Beqiri</t>
  </si>
  <si>
    <t>Adelina Demolli Basha</t>
  </si>
  <si>
    <t xml:space="preserve">Shpenzimet e udhëtimeve  zyrtare jashtë vendit Shqiperi  (25-27 nentor   2021)
</t>
  </si>
  <si>
    <t>Bukurije Rukolli</t>
  </si>
  <si>
    <t xml:space="preserve">Shpenzimet e udhëtimeve  zyrtare jashtë vendit Francë (1-4 dhjetor  2021)
</t>
  </si>
  <si>
    <t xml:space="preserve">Shpenzimet e udhëtimeve  zyrtare jashtë vendit Shqiperi  (2-3 dhjetor  2021)
</t>
  </si>
  <si>
    <t>Musli Kransiqi</t>
  </si>
  <si>
    <t>Shqipe Krasniqi</t>
  </si>
  <si>
    <t xml:space="preserve">Akomodim gjate udhetimit zyrtare jashtë vendit Shqiperi (5-6 tetor 2021)
</t>
  </si>
  <si>
    <t xml:space="preserve">Akomodim gjate udhetimit zyrtare jashtë vendit Shqiperi(3-4 tetor 2021)
</t>
  </si>
  <si>
    <t xml:space="preserve">Akomodim gjate udhetimit zyrtare jashtë vendit Shqiperi (3-4 tetor 2021)
</t>
  </si>
  <si>
    <t xml:space="preserve">Akomodim gjate udhetimit zyrtare jashtë vendit Hungari (2-5 nentor 2021)
</t>
  </si>
  <si>
    <t xml:space="preserve">Akomodim gjate udhetimit zyrtare jashtë vendit Francë  (26 shtator - 3 tetor 2021)
</t>
  </si>
  <si>
    <t xml:space="preserve">Akomodim gjate udhetimit zyrtare jashtë vendit Finlandë (1-3 dhjetor  2021)
</t>
  </si>
  <si>
    <t xml:space="preserve">Akomodim gjate udhetimit zyrtare jashtë vendit Shqiperi(1-3 dhjetor  2021)
</t>
  </si>
  <si>
    <t xml:space="preserve">Akomodim gjate udhetimit zyrtare jashtë vendit Francë (9-11 dhjetor  2021)
</t>
  </si>
  <si>
    <t xml:space="preserve">Akomodim gjate udhetimit zyrtare jashtë vendit SHBA (4-8 dhjetor  2021)
</t>
  </si>
  <si>
    <t xml:space="preserve">Akomodim gjate udhetimit zyrtare jashtë vendit Shqiperi  (25-27 nentor   2021)
</t>
  </si>
  <si>
    <t xml:space="preserve">Akomodim gjate udhetimit zyrtare jashtë vendit Francë (1-4 dhjetor  2021)
</t>
  </si>
  <si>
    <t xml:space="preserve">Akomodim gjate udhetimit zyrtare jashtë vendit Shqiperi  (2-3 dhjetor  2021)
</t>
  </si>
  <si>
    <t xml:space="preserve">Shpenzime tjera gjate udhetimit zyrtare ne Shqiperi (3-4 tetor 2021)
</t>
  </si>
  <si>
    <t>Shpenzime tjera gjate udhetimit zyrtare ne Shqiperi (5-6 tetor 2021)</t>
  </si>
  <si>
    <t xml:space="preserve">Shpenzime tjera gjate udhetimit zyrtare ne Shqiperi (5-6 tetor 2021)
</t>
  </si>
  <si>
    <t>Shpenzime tjera gjate udhetimit zyrtare ne Shqiperi  (6 tetor 2021)</t>
  </si>
  <si>
    <t xml:space="preserve">Shpenzime tjera gjate udhetimit zyrtare ne Shqiperi (21 tetor 2021)
</t>
  </si>
  <si>
    <t xml:space="preserve">Shpenzime tjera gjate udhetimit zyrtare ne Maqedonia e Veriut  (2 nentor 2021)
</t>
  </si>
  <si>
    <t>Shpenzime tjera gjate udhetimit zyrtare ne Shqiperi (1-3 dhjetor  2021)</t>
  </si>
  <si>
    <t>Shpenzime tjera gjate udhetimit zyrtare ne Shqiperi (13-14 dhjetor  2021)</t>
  </si>
  <si>
    <t xml:space="preserve">Shpenzime tjera gjate udhetimit zyrtare neShqiperi   (26 nentor  2021)
</t>
  </si>
  <si>
    <t xml:space="preserve">Shpenzime tjera gjate udhetimit zyrtare ne Francë (9-11 dhjetor  2021)
</t>
  </si>
  <si>
    <t xml:space="preserve">Shpenzime tjera gjate udhetimit zyrtare ne Francë (1-4 dhjetor  2021)
</t>
  </si>
  <si>
    <t xml:space="preserve">Shpenzime tjera gjate udhetimit zyrtare ne Shqiperi  (2-3 dhjetor  2021)
</t>
  </si>
  <si>
    <t xml:space="preserve">                    Rryma                 Kodi buxhetor: 13210</t>
  </si>
  <si>
    <t>Rryma</t>
  </si>
  <si>
    <t>KESCO JSC SHA</t>
  </si>
  <si>
    <t xml:space="preserve">                    Uji                 Kodi buxhetor: 13220</t>
  </si>
  <si>
    <t>PRISHTINA SHA KUR</t>
  </si>
  <si>
    <t xml:space="preserve">                    Mbeturinat                 Kodi buxhetor: 13230</t>
  </si>
  <si>
    <t>KRM PASTRIMI SHA</t>
  </si>
  <si>
    <t xml:space="preserve">                    Ngrohja qendrore                 Kodi buxhetor: 13240</t>
  </si>
  <si>
    <t>Ngrohja qendrore</t>
  </si>
  <si>
    <t>NP TERMOKOS SHA</t>
  </si>
  <si>
    <t xml:space="preserve">                    Telefoni  - PTK me fatura                 Kodi buxhetor: 13250</t>
  </si>
  <si>
    <t xml:space="preserve">Shpenzime telefonis fikse </t>
  </si>
  <si>
    <t xml:space="preserve">                    Shpenzimet postare                 Kodi buxhetor: 13330</t>
  </si>
  <si>
    <t xml:space="preserve">Shpenzime postare </t>
  </si>
  <si>
    <t>PETTY CASH - KUVENDI I KOSOVËS</t>
  </si>
  <si>
    <t xml:space="preserve">                    Shërbime shtypje-jo marketing                 Kodi buxhetor: 13450</t>
  </si>
  <si>
    <t>Publikimi i raportit te punes se Kuvendit</t>
  </si>
  <si>
    <t>HAJRIJE SELMANAJ BI</t>
  </si>
  <si>
    <t>Shtypje e materialeve</t>
  </si>
  <si>
    <t>NDERRMARJA TREGTARE GRAFIKE BLENDI</t>
  </si>
  <si>
    <t>Shtypja dhe dizajni i revistes  se Kuvendit</t>
  </si>
  <si>
    <t>PRINTING-PRESS SH.P.K</t>
  </si>
  <si>
    <t>Sherbime tjera - web casting</t>
  </si>
  <si>
    <t>RROTA SHPK</t>
  </si>
  <si>
    <t>Sherbime tjera - Huazime</t>
  </si>
  <si>
    <t>AVC GROUP SHPK</t>
  </si>
  <si>
    <t>Shfrytezim i printereve</t>
  </si>
  <si>
    <t>RIKON SH.P.K</t>
  </si>
  <si>
    <t>Sherbime tjera - perkthime</t>
  </si>
  <si>
    <t>Shfrytzim i fotokopjeve dhe printerve</t>
  </si>
  <si>
    <t>Sherbime tjera</t>
  </si>
  <si>
    <t>Furnizim me material higjenike preventues</t>
  </si>
  <si>
    <t>SAFET OSMANI BI</t>
  </si>
  <si>
    <t>Sherbiem tjera - transkriptim</t>
  </si>
  <si>
    <t>Sherbiem tjera</t>
  </si>
  <si>
    <t>Mirembajtja e sistemit DCN-Huazime</t>
  </si>
  <si>
    <t>Sherbime tjera-Zhvillim i modeleve</t>
  </si>
  <si>
    <t>Sherbime.tjera - shfrytezim i printerve</t>
  </si>
  <si>
    <t>03/12/2021</t>
  </si>
  <si>
    <t xml:space="preserve">Sherbime tjera-Sigurime shendetesore </t>
  </si>
  <si>
    <t>Sherbime tjera -Huazime</t>
  </si>
  <si>
    <t>Shfrytezim i printerave</t>
  </si>
  <si>
    <t>08/12/2021</t>
  </si>
  <si>
    <t>Sherbime tjera-Shfrytezimi i fotokopjeve</t>
  </si>
  <si>
    <t>NTSH RIKON</t>
  </si>
  <si>
    <t xml:space="preserve">                    Pajisje tjera                 Kodi buxhetor: 13509</t>
  </si>
  <si>
    <t>Pajisje tjera - ventialtor</t>
  </si>
  <si>
    <t>MILAZIM RECICA BI</t>
  </si>
  <si>
    <t>Pajisje tjera - sistemi CCTV</t>
  </si>
  <si>
    <t>PRO 4 SHPK</t>
  </si>
  <si>
    <t xml:space="preserve">                    Furnizime për zyrë                 Kodi buxhetor: 13610</t>
  </si>
  <si>
    <t>Furnizim me material elektrik</t>
  </si>
  <si>
    <t>LIRIA SH.P.K</t>
  </si>
  <si>
    <t>Furnizim me material preventues</t>
  </si>
  <si>
    <t>24/12/2021</t>
  </si>
  <si>
    <t>INFINITT SHPK</t>
  </si>
  <si>
    <t>Furnizim per zyre</t>
  </si>
  <si>
    <t>MEDIATECH PRINT SHPK</t>
  </si>
  <si>
    <t>ARF SHPK</t>
  </si>
  <si>
    <t>Furnizim me goma</t>
  </si>
  <si>
    <t>EUROGOMA SHPK</t>
  </si>
  <si>
    <t>Furnizim me uji</t>
  </si>
  <si>
    <t>ADA GROUP SHA</t>
  </si>
  <si>
    <t>Furnizim</t>
  </si>
  <si>
    <t>PROFITECH SHPK</t>
  </si>
  <si>
    <t>DUKAGJINI SHPK</t>
  </si>
  <si>
    <t>Furnizim me lule</t>
  </si>
  <si>
    <t>BERAT KACIU BI</t>
  </si>
  <si>
    <t>Furnzime</t>
  </si>
  <si>
    <t>10/11/2021</t>
  </si>
  <si>
    <t>PETTY CASH</t>
  </si>
  <si>
    <t>Furnizim me flamuj</t>
  </si>
  <si>
    <t>BARDHYL BEJTULLAHU B I</t>
  </si>
  <si>
    <t>BARDHYL BEJTULLAHU B.I</t>
  </si>
  <si>
    <t>Furnzim me lule</t>
  </si>
  <si>
    <t>LUAN BUCAJ BI</t>
  </si>
  <si>
    <t xml:space="preserve">Frunizime </t>
  </si>
  <si>
    <t>Pagese/kthim nga Lëvizja FOL për 3400 faqe printim raporti i datës 15.10.2021</t>
  </si>
  <si>
    <t xml:space="preserve">                    Akomodimi ( Strehimi i punëtorëve)                 Kodi buxhetor: 13660</t>
  </si>
  <si>
    <t>Akomodim</t>
  </si>
  <si>
    <t xml:space="preserve">                    Karburant për vetura                 Kodi buxhetor: 13780</t>
  </si>
  <si>
    <t>Derivate per vetura</t>
  </si>
  <si>
    <t>HIB PETROL SHPK</t>
  </si>
  <si>
    <t xml:space="preserve">                    Shërbimet e regjistrimit dhe sigurimeve                 Kodi buxhetor: 13950</t>
  </si>
  <si>
    <t>Regjistrim i automjeteve</t>
  </si>
  <si>
    <t>07/10/2021</t>
  </si>
  <si>
    <t>Regjistrim - takse administrative</t>
  </si>
  <si>
    <t>Regjistrim - takse rrugore</t>
  </si>
  <si>
    <t>Regjistrim - takse ekologjike</t>
  </si>
  <si>
    <t>15/11/2021</t>
  </si>
  <si>
    <t>12/11/2021</t>
  </si>
  <si>
    <t>Taksa per regjistrim te automjeteve</t>
  </si>
  <si>
    <t>10/12/2021</t>
  </si>
  <si>
    <t xml:space="preserve">                    Sigurimi i automjeteve                 Kodi buxhetor: 13951</t>
  </si>
  <si>
    <t>Sigurim i automjeteve</t>
  </si>
  <si>
    <t>KOMPANIA E SIGURIMEVE EUROSIG</t>
  </si>
  <si>
    <t xml:space="preserve">                    Taksa komunale e regjistrimit te automjeteve                 Kodi buxhetor: 13952</t>
  </si>
  <si>
    <t>KOMUNA E PRISHTINES</t>
  </si>
  <si>
    <t xml:space="preserve">                    Mirëmbajtja dhe riparimi i automjeteve                 Kodi buxhetor: 14010</t>
  </si>
  <si>
    <t>Mirembajtje e automjeteve</t>
  </si>
  <si>
    <t>BAKI AUTOMOBILE SHPK</t>
  </si>
  <si>
    <t>LTG KOSOVA L.L.C</t>
  </si>
  <si>
    <t>AFRIM H. MORINA B.I</t>
  </si>
  <si>
    <t>IDEAL SHALA BI</t>
  </si>
  <si>
    <t xml:space="preserve">                    Mirëmbajtja e ndërtesave                 Kodi buxhetor: 14020</t>
  </si>
  <si>
    <t>Mirembajtje e nderteses</t>
  </si>
  <si>
    <t>SCHAFBERGER JR GMBH DEGA KOSOVE</t>
  </si>
  <si>
    <t xml:space="preserve">                    Mirëmbajtja e teknologjisë informative                 Kodi buxhetor: 14040</t>
  </si>
  <si>
    <t>Miremb. e sis. DCN dhe A/V</t>
  </si>
  <si>
    <t xml:space="preserve">Mirembajtja e sistemit CCTV dhe kunder zjarrit </t>
  </si>
  <si>
    <t>Miremb. e web faqes</t>
  </si>
  <si>
    <t>Miremb.e sist. CCTV dhe kunder zjarrit</t>
  </si>
  <si>
    <t>Mirembajtje e web faqes</t>
  </si>
  <si>
    <t xml:space="preserve">                    Mirëmbajtja e mobilieve dhe pajisjeve                 Kodi buxhetor: 14050</t>
  </si>
  <si>
    <t xml:space="preserve">Mirembajtja e liftave </t>
  </si>
  <si>
    <t>HYMERI ELEVATORS  LLC</t>
  </si>
  <si>
    <t xml:space="preserve">Mirembajtje e liftave </t>
  </si>
  <si>
    <t>Mirembajtje e aparateve kunder zjarrit</t>
  </si>
  <si>
    <t>ALBKOS SAFETY SHPK</t>
  </si>
  <si>
    <t>Mirembajtje e liftit</t>
  </si>
  <si>
    <t>Mirembajtja e liftave</t>
  </si>
  <si>
    <t xml:space="preserve">                    Makineria                 Kodi buxhetor: 14140</t>
  </si>
  <si>
    <t>Qiraja per automjete</t>
  </si>
  <si>
    <t>MERCOM COMPANY SHPK</t>
  </si>
  <si>
    <t xml:space="preserve">                    Reklamat dhe konkurset                 Kodi buxhetor: 14210</t>
  </si>
  <si>
    <t>Konkurs</t>
  </si>
  <si>
    <t>RTK (RADIO TELEVIZIONI KOSOVES</t>
  </si>
  <si>
    <t>20/10/2021</t>
  </si>
  <si>
    <t>MUHAMET MAVRAJ B I</t>
  </si>
  <si>
    <t>GRUPI KOHA SHPK</t>
  </si>
  <si>
    <t>SHPERNDARJA EXPRESS SHPK</t>
  </si>
  <si>
    <t>Dreke zyrtare</t>
  </si>
  <si>
    <t>BUJAR DAPKO BI</t>
  </si>
  <si>
    <t>VILA PARK SHPK</t>
  </si>
  <si>
    <t>Sherbimet e byfesë</t>
  </si>
  <si>
    <t>Sherbime te bufesë -tetor</t>
  </si>
  <si>
    <t>Sherbimet e bufesë -nentor</t>
  </si>
  <si>
    <t xml:space="preserve">                    Pajisje të teknologjisë informative                  Kodi buxhetor: 31610</t>
  </si>
  <si>
    <t>Rifreskimi dhe pavaresimi i TIK-ut</t>
  </si>
  <si>
    <t>INOVATIVI  SH.P.K</t>
  </si>
  <si>
    <t>Furnizim me pompa te ngrohjes qendrore</t>
  </si>
  <si>
    <t>EJONA SHPK</t>
  </si>
  <si>
    <t>COMTRADE COMPUTERS OK</t>
  </si>
  <si>
    <t>Paga</t>
  </si>
  <si>
    <t>komunali</t>
  </si>
  <si>
    <t>kapitali</t>
  </si>
  <si>
    <t>Programi: Stafi Politik</t>
  </si>
  <si>
    <t>Stafi mështetës Politik</t>
  </si>
  <si>
    <t>Shpenzime te udhetimeve -Bileta</t>
  </si>
  <si>
    <t xml:space="preserve">Mbushje Vala </t>
  </si>
  <si>
    <t>Pasaporte zyrtare (Drilon Gashi)</t>
  </si>
  <si>
    <t>Programi: Komisioni per ndihme shtetrore</t>
  </si>
  <si>
    <t>Komisioni per ndihme shtetrore</t>
  </si>
  <si>
    <r>
      <t xml:space="preserve">                    </t>
    </r>
    <r>
      <rPr>
        <b/>
        <sz val="10"/>
        <color indexed="8"/>
        <rFont val="Arial"/>
        <family val="2"/>
      </rPr>
      <t>Rryma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13210</t>
    </r>
  </si>
  <si>
    <t>19,10,2021</t>
  </si>
  <si>
    <t>KES/CO</t>
  </si>
  <si>
    <t>08,11,2021</t>
  </si>
  <si>
    <t>15,12,2021</t>
  </si>
  <si>
    <r>
      <t xml:space="preserve">                    </t>
    </r>
    <r>
      <rPr>
        <b/>
        <sz val="10"/>
        <color indexed="8"/>
        <rFont val="Arial"/>
        <family val="2"/>
      </rPr>
      <t>Uji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13220</t>
    </r>
  </si>
  <si>
    <t>nr</t>
  </si>
  <si>
    <t>08.11.2021</t>
  </si>
  <si>
    <t xml:space="preserve">            Bileta per udhetim zyrtar jasht vendit           Kodi buxhetor: 13140</t>
  </si>
  <si>
    <t xml:space="preserve">Bilete </t>
  </si>
  <si>
    <t>04.10.2021</t>
  </si>
  <si>
    <t>Shpenzimet e telefonise mobile                Kodi buxhetor: 13320</t>
  </si>
  <si>
    <t>Kartela mbushese Vala</t>
  </si>
  <si>
    <t>04,10,2021</t>
  </si>
  <si>
    <t>TELEKOMI I KOSOVES</t>
  </si>
  <si>
    <t>16,11,2021</t>
  </si>
  <si>
    <r>
      <t xml:space="preserve">                    </t>
    </r>
    <r>
      <rPr>
        <b/>
        <sz val="10"/>
        <color indexed="8"/>
        <rFont val="Arial"/>
        <family val="2"/>
      </rPr>
      <t>Shërbime tjera kontraktuese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13460</t>
    </r>
  </si>
  <si>
    <t>sigurime shendetsore</t>
  </si>
  <si>
    <t>21.12.2021</t>
  </si>
  <si>
    <t>Kompania e sigurimeve SCARDIAN JSC</t>
  </si>
  <si>
    <t xml:space="preserve">                    Qiraja per ndertesa               Kodi buxhetor: 14110</t>
  </si>
  <si>
    <t>Qiraja per ndertese</t>
  </si>
  <si>
    <t>DONJETA VLLASALIU</t>
  </si>
  <si>
    <t>07,12,2021</t>
  </si>
  <si>
    <r>
      <t xml:space="preserve">                    </t>
    </r>
    <r>
      <rPr>
        <b/>
        <sz val="10"/>
        <color indexed="8"/>
        <rFont val="Arial"/>
        <family val="2"/>
      </rPr>
      <t>Drekat zyrtare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14310</t>
    </r>
  </si>
  <si>
    <t>22.11.2021</t>
  </si>
  <si>
    <t>Blondin Gagica BI</t>
  </si>
  <si>
    <t>Mastri's restaurant SHPK</t>
  </si>
  <si>
    <t xml:space="preserve">              Pagesa e tatimit ne qira                 Kodi buxhetor: 14510</t>
  </si>
  <si>
    <t>14,10,2021</t>
  </si>
  <si>
    <t>ADMINISTRATA TATIMORE E KOSOVES</t>
  </si>
  <si>
    <t>12.11.2021</t>
  </si>
  <si>
    <t>03,12,2021</t>
  </si>
  <si>
    <t>Mallra dhe sherbime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</si>
</sst>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_-* #,##0\ _L_e_k_ë_-;\-* #,##0\ _L_e_k_ë_-;_-* &quot;-&quot;\ _L_e_k_ë_-;_-@_-"/>
    <numFmt numFmtId="165" formatCode="_-* #,##0.00\ _L_e_k_ë_-;\-* #,##0.00\ _L_e_k_ë_-;_-* &quot;-&quot;??\ _L_e_k_ë_-;_-@_-"/>
    <numFmt numFmtId="166" formatCode="_-* #,##0.00\ _L_e_k_ë_-;\-* #,##0.00\ _L_e_k_ë_-;_-* &quot;-&quot;\ _L_e_k_ë_-;_-@_-"/>
    <numFmt numFmtId="167" formatCode="_(* #,##0.00_);_(* \(#,##0.00\);_(* &quot;-&quot;_);_(@_)"/>
    <numFmt numFmtId="168" formatCode="0.0"/>
    <numFmt numFmtId="169" formatCode="#,##0.00\ [$€-1];[Red]\-#,##0.00\ [$€-1]"/>
    <numFmt numFmtId="170" formatCode="[$-10409]#,##0.00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b/>
      <sz val="12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z val="18"/>
      <name val="Times New Roman"/>
      <family val="1"/>
    </font>
    <font>
      <b/>
      <sz val="14"/>
      <color theme="1"/>
      <name val="Calibri"/>
      <family val="2"/>
      <scheme val="minor"/>
    </font>
    <font>
      <b/>
      <sz val="72"/>
      <color theme="1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sz val="40"/>
      <color theme="1"/>
      <name val="Times New Roman"/>
      <family val="1"/>
    </font>
    <font>
      <b/>
      <sz val="40"/>
      <color theme="1"/>
      <name val="Times New Roman"/>
      <family val="1"/>
    </font>
    <font>
      <sz val="26"/>
      <color theme="1"/>
      <name val="Times New Roman"/>
      <family val="1"/>
    </font>
    <font>
      <b/>
      <sz val="28"/>
      <color theme="1"/>
      <name val="Times New Roman"/>
      <family val="1"/>
    </font>
    <font>
      <sz val="28"/>
      <color theme="1"/>
      <name val="Times New Roman"/>
      <family val="1"/>
    </font>
    <font>
      <b/>
      <sz val="36"/>
      <color theme="1"/>
      <name val="Times New Roman"/>
      <family val="1"/>
    </font>
    <font>
      <sz val="3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u/>
      <sz val="10"/>
      <color indexed="8"/>
      <name val="Arial"/>
      <family val="2"/>
    </font>
    <font>
      <b/>
      <u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"/>
      <name val="Arial"/>
      <family val="2"/>
    </font>
    <font>
      <b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0"/>
      </patternFill>
    </fill>
    <fill>
      <patternFill patternType="solid">
        <fgColor indexed="12"/>
        <bgColor indexed="0"/>
      </patternFill>
    </fill>
    <fill>
      <patternFill patternType="solid">
        <fgColor theme="0"/>
        <bgColor indexed="0"/>
      </patternFill>
    </fill>
  </fills>
  <borders count="6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164" fontId="1" fillId="0" borderId="0" applyFont="0" applyFill="0" applyBorder="0" applyAlignment="0" applyProtection="0"/>
  </cellStyleXfs>
  <cellXfs count="47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27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4" fillId="3" borderId="0" xfId="0" applyFont="1" applyFill="1" applyAlignment="1">
      <alignment horizontal="right"/>
    </xf>
    <xf numFmtId="0" fontId="5" fillId="0" borderId="13" xfId="0" applyFont="1" applyBorder="1"/>
    <xf numFmtId="0" fontId="5" fillId="0" borderId="8" xfId="0" applyFont="1" applyBorder="1"/>
    <xf numFmtId="0" fontId="5" fillId="0" borderId="14" xfId="0" applyFont="1" applyBorder="1"/>
    <xf numFmtId="0" fontId="4" fillId="2" borderId="14" xfId="0" applyFont="1" applyFill="1" applyBorder="1"/>
    <xf numFmtId="0" fontId="5" fillId="2" borderId="8" xfId="0" applyFont="1" applyFill="1" applyBorder="1"/>
    <xf numFmtId="0" fontId="4" fillId="3" borderId="15" xfId="0" applyFont="1" applyFill="1" applyBorder="1" applyAlignment="1">
      <alignment horizontal="center" wrapText="1"/>
    </xf>
    <xf numFmtId="0" fontId="4" fillId="0" borderId="8" xfId="0" applyFont="1" applyBorder="1" applyAlignment="1">
      <alignment wrapText="1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wrapText="1"/>
    </xf>
    <xf numFmtId="43" fontId="4" fillId="0" borderId="8" xfId="1" applyFont="1" applyBorder="1"/>
    <xf numFmtId="10" fontId="4" fillId="0" borderId="8" xfId="2" applyNumberFormat="1" applyFont="1" applyBorder="1"/>
    <xf numFmtId="0" fontId="5" fillId="0" borderId="9" xfId="0" applyFont="1" applyBorder="1" applyAlignment="1">
      <alignment horizontal="right"/>
    </xf>
    <xf numFmtId="0" fontId="3" fillId="0" borderId="10" xfId="0" applyFont="1" applyBorder="1" applyAlignment="1">
      <alignment wrapText="1"/>
    </xf>
    <xf numFmtId="43" fontId="5" fillId="2" borderId="10" xfId="1" applyFont="1" applyFill="1" applyBorder="1"/>
    <xf numFmtId="10" fontId="5" fillId="0" borderId="10" xfId="2" applyNumberFormat="1" applyFont="1" applyBorder="1"/>
    <xf numFmtId="43" fontId="5" fillId="0" borderId="10" xfId="1" applyFont="1" applyBorder="1"/>
    <xf numFmtId="0" fontId="4" fillId="0" borderId="8" xfId="0" applyFont="1" applyBorder="1"/>
    <xf numFmtId="0" fontId="3" fillId="0" borderId="1" xfId="0" applyFont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 indent="5"/>
    </xf>
    <xf numFmtId="0" fontId="3" fillId="0" borderId="7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43" fontId="3" fillId="0" borderId="29" xfId="1" applyFont="1" applyBorder="1" applyAlignment="1">
      <alignment vertical="top" wrapText="1"/>
    </xf>
    <xf numFmtId="10" fontId="3" fillId="0" borderId="7" xfId="2" applyNumberFormat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0" fontId="8" fillId="0" borderId="0" xfId="0" applyFont="1"/>
    <xf numFmtId="0" fontId="3" fillId="0" borderId="5" xfId="0" applyFont="1" applyBorder="1" applyAlignment="1">
      <alignment vertical="top" wrapText="1"/>
    </xf>
    <xf numFmtId="43" fontId="3" fillId="0" borderId="3" xfId="1" applyFont="1" applyBorder="1" applyAlignment="1">
      <alignment vertical="top" wrapText="1"/>
    </xf>
    <xf numFmtId="0" fontId="3" fillId="0" borderId="28" xfId="0" applyFont="1" applyBorder="1" applyAlignment="1">
      <alignment vertical="top" wrapText="1"/>
    </xf>
    <xf numFmtId="43" fontId="6" fillId="0" borderId="28" xfId="1" applyFont="1" applyBorder="1" applyAlignment="1">
      <alignment vertical="top" wrapText="1"/>
    </xf>
    <xf numFmtId="43" fontId="4" fillId="0" borderId="8" xfId="0" applyNumberFormat="1" applyFont="1" applyBorder="1"/>
    <xf numFmtId="10" fontId="4" fillId="0" borderId="8" xfId="0" applyNumberFormat="1" applyFont="1" applyBorder="1"/>
    <xf numFmtId="43" fontId="2" fillId="0" borderId="3" xfId="1" applyFont="1" applyBorder="1" applyAlignment="1">
      <alignment vertical="top" wrapText="1"/>
    </xf>
    <xf numFmtId="0" fontId="3" fillId="0" borderId="26" xfId="0" applyFont="1" applyBorder="1" applyAlignment="1">
      <alignment horizontal="center" wrapText="1"/>
    </xf>
    <xf numFmtId="0" fontId="3" fillId="0" borderId="0" xfId="0" applyFont="1"/>
    <xf numFmtId="0" fontId="5" fillId="0" borderId="14" xfId="0" applyFont="1" applyBorder="1"/>
    <xf numFmtId="0" fontId="2" fillId="0" borderId="31" xfId="0" applyFont="1" applyBorder="1" applyAlignment="1">
      <alignment horizontal="left" textRotation="90" wrapText="1"/>
    </xf>
    <xf numFmtId="43" fontId="3" fillId="0" borderId="31" xfId="1" applyFont="1" applyBorder="1" applyAlignment="1">
      <alignment vertical="top" wrapText="1"/>
    </xf>
    <xf numFmtId="0" fontId="3" fillId="0" borderId="0" xfId="0" applyFont="1"/>
    <xf numFmtId="43" fontId="8" fillId="0" borderId="0" xfId="0" applyNumberFormat="1" applyFont="1"/>
    <xf numFmtId="43" fontId="8" fillId="0" borderId="27" xfId="1" applyFont="1" applyBorder="1"/>
    <xf numFmtId="0" fontId="3" fillId="0" borderId="0" xfId="0" applyFont="1"/>
    <xf numFmtId="0" fontId="3" fillId="0" borderId="0" xfId="0" applyFont="1"/>
    <xf numFmtId="0" fontId="10" fillId="0" borderId="0" xfId="0" applyFont="1"/>
    <xf numFmtId="0" fontId="2" fillId="0" borderId="27" xfId="0" applyFont="1" applyBorder="1" applyAlignment="1">
      <alignment horizontal="left" textRotation="90" wrapText="1"/>
    </xf>
    <xf numFmtId="43" fontId="3" fillId="0" borderId="28" xfId="1" applyFont="1" applyBorder="1" applyAlignment="1">
      <alignment vertical="top" wrapText="1"/>
    </xf>
    <xf numFmtId="43" fontId="11" fillId="0" borderId="27" xfId="0" applyNumberFormat="1" applyFont="1" applyBorder="1"/>
    <xf numFmtId="10" fontId="6" fillId="0" borderId="7" xfId="2" applyNumberFormat="1" applyFont="1" applyBorder="1" applyAlignment="1">
      <alignment vertical="top" wrapText="1"/>
    </xf>
    <xf numFmtId="0" fontId="12" fillId="0" borderId="0" xfId="0" applyFont="1" applyAlignment="1">
      <alignment horizontal="center"/>
    </xf>
    <xf numFmtId="0" fontId="12" fillId="0" borderId="0" xfId="0" applyFont="1"/>
    <xf numFmtId="0" fontId="13" fillId="3" borderId="0" xfId="0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0" fontId="12" fillId="0" borderId="0" xfId="0" applyFont="1" applyBorder="1"/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14" fillId="0" borderId="27" xfId="0" applyFont="1" applyBorder="1" applyAlignment="1">
      <alignment horizontal="center"/>
    </xf>
    <xf numFmtId="43" fontId="13" fillId="0" borderId="14" xfId="0" applyNumberFormat="1" applyFont="1" applyBorder="1" applyAlignment="1">
      <alignment horizontal="center"/>
    </xf>
    <xf numFmtId="2" fontId="12" fillId="0" borderId="27" xfId="0" applyNumberFormat="1" applyFont="1" applyBorder="1"/>
    <xf numFmtId="43" fontId="12" fillId="0" borderId="0" xfId="0" applyNumberFormat="1" applyFont="1"/>
    <xf numFmtId="0" fontId="12" fillId="0" borderId="7" xfId="0" applyFont="1" applyBorder="1" applyAlignment="1">
      <alignment horizontal="center"/>
    </xf>
    <xf numFmtId="43" fontId="14" fillId="0" borderId="27" xfId="1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43" fontId="14" fillId="2" borderId="27" xfId="1" applyFont="1" applyFill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43" fontId="12" fillId="0" borderId="27" xfId="0" applyNumberFormat="1" applyFont="1" applyBorder="1"/>
    <xf numFmtId="0" fontId="12" fillId="0" borderId="27" xfId="0" applyFont="1" applyBorder="1"/>
    <xf numFmtId="43" fontId="12" fillId="0" borderId="27" xfId="0" applyNumberFormat="1" applyFont="1" applyBorder="1" applyAlignment="1">
      <alignment horizontal="center"/>
    </xf>
    <xf numFmtId="43" fontId="12" fillId="0" borderId="27" xfId="1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21" xfId="0" applyFont="1" applyBorder="1"/>
    <xf numFmtId="0" fontId="12" fillId="0" borderId="11" xfId="0" applyFont="1" applyBorder="1"/>
    <xf numFmtId="0" fontId="12" fillId="0" borderId="13" xfId="0" applyFont="1" applyBorder="1"/>
    <xf numFmtId="0" fontId="12" fillId="0" borderId="14" xfId="0" applyFont="1" applyBorder="1"/>
    <xf numFmtId="43" fontId="12" fillId="0" borderId="0" xfId="1" applyFont="1"/>
    <xf numFmtId="43" fontId="6" fillId="4" borderId="3" xfId="1" applyFont="1" applyFill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17" fillId="0" borderId="27" xfId="0" applyFont="1" applyBorder="1" applyAlignment="1">
      <alignment vertical="top" wrapText="1"/>
    </xf>
    <xf numFmtId="0" fontId="12" fillId="0" borderId="27" xfId="0" applyFont="1" applyBorder="1" applyAlignment="1">
      <alignment vertical="top" wrapText="1"/>
    </xf>
    <xf numFmtId="43" fontId="3" fillId="0" borderId="27" xfId="1" applyFont="1" applyBorder="1" applyAlignment="1">
      <alignment vertical="top" wrapText="1"/>
    </xf>
    <xf numFmtId="0" fontId="2" fillId="0" borderId="27" xfId="0" applyFont="1" applyBorder="1" applyAlignment="1">
      <alignment horizontal="right"/>
    </xf>
    <xf numFmtId="0" fontId="21" fillId="0" borderId="27" xfId="0" applyFont="1" applyBorder="1" applyAlignment="1">
      <alignment wrapText="1"/>
    </xf>
    <xf numFmtId="0" fontId="5" fillId="0" borderId="27" xfId="0" applyFont="1" applyBorder="1" applyAlignment="1">
      <alignment horizontal="right"/>
    </xf>
    <xf numFmtId="0" fontId="22" fillId="0" borderId="27" xfId="0" applyFont="1" applyBorder="1" applyAlignment="1">
      <alignment wrapText="1"/>
    </xf>
    <xf numFmtId="0" fontId="3" fillId="0" borderId="27" xfId="0" applyFont="1" applyBorder="1"/>
    <xf numFmtId="0" fontId="5" fillId="0" borderId="0" xfId="0" applyFont="1" applyBorder="1" applyAlignment="1">
      <alignment horizontal="right"/>
    </xf>
    <xf numFmtId="0" fontId="2" fillId="0" borderId="27" xfId="0" applyFont="1" applyBorder="1" applyAlignment="1">
      <alignment wrapText="1"/>
    </xf>
    <xf numFmtId="0" fontId="22" fillId="0" borderId="0" xfId="0" applyFont="1" applyAlignment="1">
      <alignment wrapText="1"/>
    </xf>
    <xf numFmtId="0" fontId="22" fillId="0" borderId="0" xfId="0" applyFont="1"/>
    <xf numFmtId="0" fontId="3" fillId="0" borderId="27" xfId="0" applyFont="1" applyBorder="1" applyAlignment="1">
      <alignment horizontal="right"/>
    </xf>
    <xf numFmtId="0" fontId="22" fillId="0" borderId="27" xfId="0" applyFont="1" applyBorder="1"/>
    <xf numFmtId="165" fontId="8" fillId="0" borderId="0" xfId="0" applyNumberFormat="1" applyFont="1"/>
    <xf numFmtId="0" fontId="3" fillId="0" borderId="4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/>
    <xf numFmtId="0" fontId="5" fillId="0" borderId="0" xfId="0" applyFont="1"/>
    <xf numFmtId="0" fontId="3" fillId="0" borderId="0" xfId="0" applyFont="1"/>
    <xf numFmtId="43" fontId="20" fillId="0" borderId="27" xfId="1" applyFont="1" applyBorder="1"/>
    <xf numFmtId="0" fontId="18" fillId="0" borderId="43" xfId="0" applyFont="1" applyBorder="1" applyAlignment="1">
      <alignment vertical="top" wrapText="1"/>
    </xf>
    <xf numFmtId="0" fontId="18" fillId="0" borderId="44" xfId="0" applyFont="1" applyBorder="1" applyAlignment="1">
      <alignment vertical="top" wrapText="1"/>
    </xf>
    <xf numFmtId="0" fontId="0" fillId="0" borderId="44" xfId="0" applyBorder="1"/>
    <xf numFmtId="0" fontId="0" fillId="0" borderId="45" xfId="0" applyBorder="1"/>
    <xf numFmtId="0" fontId="2" fillId="0" borderId="46" xfId="0" applyFont="1" applyBorder="1" applyAlignment="1">
      <alignment vertical="top" wrapText="1"/>
    </xf>
    <xf numFmtId="0" fontId="2" fillId="0" borderId="41" xfId="0" applyFont="1" applyBorder="1" applyAlignment="1">
      <alignment vertical="top" wrapText="1"/>
    </xf>
    <xf numFmtId="0" fontId="3" fillId="0" borderId="46" xfId="0" applyFont="1" applyBorder="1" applyAlignment="1">
      <alignment vertical="top" wrapText="1"/>
    </xf>
    <xf numFmtId="0" fontId="16" fillId="0" borderId="27" xfId="3" applyFont="1" applyBorder="1"/>
    <xf numFmtId="0" fontId="3" fillId="0" borderId="47" xfId="0" applyFont="1" applyBorder="1" applyAlignment="1">
      <alignment vertical="top" wrapText="1"/>
    </xf>
    <xf numFmtId="0" fontId="16" fillId="0" borderId="48" xfId="3" applyFont="1" applyBorder="1"/>
    <xf numFmtId="0" fontId="3" fillId="0" borderId="4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43" fontId="19" fillId="0" borderId="27" xfId="1" applyFont="1" applyBorder="1"/>
    <xf numFmtId="0" fontId="23" fillId="0" borderId="27" xfId="3" applyFont="1" applyBorder="1"/>
    <xf numFmtId="165" fontId="0" fillId="0" borderId="0" xfId="0" applyNumberFormat="1"/>
    <xf numFmtId="168" fontId="12" fillId="0" borderId="27" xfId="0" applyNumberFormat="1" applyFont="1" applyBorder="1" applyAlignment="1">
      <alignment horizontal="right"/>
    </xf>
    <xf numFmtId="10" fontId="17" fillId="0" borderId="0" xfId="2" applyNumberFormat="1" applyFont="1"/>
    <xf numFmtId="43" fontId="20" fillId="4" borderId="27" xfId="1" applyFont="1" applyFill="1" applyBorder="1"/>
    <xf numFmtId="0" fontId="3" fillId="0" borderId="0" xfId="0" applyFont="1" applyAlignment="1">
      <alignment horizontal="left" wrapText="1"/>
    </xf>
    <xf numFmtId="0" fontId="26" fillId="0" borderId="0" xfId="0" applyFont="1"/>
    <xf numFmtId="0" fontId="27" fillId="0" borderId="0" xfId="0" applyFont="1" applyAlignment="1">
      <alignment horizontal="left" indent="8"/>
    </xf>
    <xf numFmtId="0" fontId="28" fillId="0" borderId="0" xfId="0" applyFont="1"/>
    <xf numFmtId="0" fontId="28" fillId="0" borderId="0" xfId="0" applyFont="1" applyBorder="1" applyAlignment="1">
      <alignment vertical="top" wrapText="1"/>
    </xf>
    <xf numFmtId="0" fontId="26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43" fontId="26" fillId="0" borderId="0" xfId="1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43" fontId="26" fillId="0" borderId="0" xfId="0" applyNumberFormat="1" applyFont="1" applyAlignment="1">
      <alignment vertical="center"/>
    </xf>
    <xf numFmtId="0" fontId="31" fillId="0" borderId="0" xfId="0" applyFont="1" applyAlignment="1">
      <alignment horizontal="left" vertical="center"/>
    </xf>
    <xf numFmtId="43" fontId="6" fillId="0" borderId="0" xfId="1" applyFont="1" applyBorder="1" applyAlignment="1">
      <alignment vertical="center" wrapText="1"/>
    </xf>
    <xf numFmtId="43" fontId="26" fillId="0" borderId="0" xfId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43" fontId="3" fillId="0" borderId="0" xfId="1" applyFont="1" applyBorder="1" applyAlignment="1">
      <alignment vertical="center" wrapText="1"/>
    </xf>
    <xf numFmtId="43" fontId="26" fillId="0" borderId="0" xfId="0" applyNumberFormat="1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vertical="center"/>
    </xf>
    <xf numFmtId="0" fontId="34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right" vertical="center" wrapText="1"/>
    </xf>
    <xf numFmtId="0" fontId="36" fillId="0" borderId="0" xfId="0" applyFont="1" applyBorder="1" applyAlignment="1">
      <alignment horizontal="right" vertical="center" wrapText="1"/>
    </xf>
    <xf numFmtId="43" fontId="35" fillId="0" borderId="0" xfId="1" applyFont="1" applyBorder="1" applyAlignment="1">
      <alignment horizontal="right" vertical="center" wrapText="1"/>
    </xf>
    <xf numFmtId="0" fontId="33" fillId="0" borderId="0" xfId="0" applyFont="1" applyAlignment="1">
      <alignment horizontal="left" indent="5"/>
    </xf>
    <xf numFmtId="0" fontId="34" fillId="0" borderId="0" xfId="0" applyFont="1"/>
    <xf numFmtId="0" fontId="35" fillId="0" borderId="0" xfId="0" applyFont="1" applyBorder="1" applyAlignment="1">
      <alignment horizontal="right" vertical="top" wrapText="1"/>
    </xf>
    <xf numFmtId="43" fontId="26" fillId="0" borderId="0" xfId="1" applyFont="1" applyBorder="1"/>
    <xf numFmtId="0" fontId="26" fillId="0" borderId="0" xfId="0" applyFont="1" applyBorder="1"/>
    <xf numFmtId="43" fontId="26" fillId="0" borderId="0" xfId="0" applyNumberFormat="1" applyFont="1" applyBorder="1"/>
    <xf numFmtId="0" fontId="30" fillId="0" borderId="0" xfId="0" applyFont="1" applyBorder="1" applyAlignment="1">
      <alignment horizontal="left" vertical="top" wrapText="1"/>
    </xf>
    <xf numFmtId="0" fontId="30" fillId="0" borderId="0" xfId="0" applyFont="1"/>
    <xf numFmtId="0" fontId="32" fillId="0" borderId="0" xfId="0" applyFont="1"/>
    <xf numFmtId="0" fontId="33" fillId="0" borderId="0" xfId="0" applyFont="1"/>
    <xf numFmtId="43" fontId="26" fillId="0" borderId="0" xfId="1" applyFont="1"/>
    <xf numFmtId="0" fontId="26" fillId="0" borderId="12" xfId="0" applyFont="1" applyBorder="1"/>
    <xf numFmtId="0" fontId="31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right" vertical="center" wrapText="1"/>
    </xf>
    <xf numFmtId="43" fontId="3" fillId="0" borderId="0" xfId="1" applyFont="1" applyBorder="1"/>
    <xf numFmtId="43" fontId="3" fillId="0" borderId="0" xfId="0" applyNumberFormat="1" applyFont="1" applyBorder="1"/>
    <xf numFmtId="0" fontId="37" fillId="0" borderId="0" xfId="0" applyFont="1" applyBorder="1" applyAlignment="1">
      <alignment horizontal="right" vertical="center" wrapText="1"/>
    </xf>
    <xf numFmtId="0" fontId="7" fillId="0" borderId="46" xfId="0" applyFont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17" fillId="0" borderId="44" xfId="0" applyFont="1" applyBorder="1" applyAlignment="1">
      <alignment vertical="top" wrapText="1"/>
    </xf>
    <xf numFmtId="43" fontId="0" fillId="0" borderId="0" xfId="0" applyNumberFormat="1"/>
    <xf numFmtId="0" fontId="24" fillId="0" borderId="27" xfId="0" applyFont="1" applyBorder="1"/>
    <xf numFmtId="43" fontId="0" fillId="0" borderId="0" xfId="1" applyFont="1"/>
    <xf numFmtId="0" fontId="20" fillId="0" borderId="27" xfId="0" applyFont="1" applyBorder="1"/>
    <xf numFmtId="0" fontId="12" fillId="0" borderId="0" xfId="0" applyFont="1"/>
    <xf numFmtId="0" fontId="12" fillId="0" borderId="27" xfId="0" applyFont="1" applyBorder="1" applyAlignment="1">
      <alignment wrapText="1"/>
    </xf>
    <xf numFmtId="0" fontId="12" fillId="0" borderId="0" xfId="0" applyFont="1"/>
    <xf numFmtId="0" fontId="13" fillId="3" borderId="0" xfId="0" applyFont="1" applyFill="1"/>
    <xf numFmtId="0" fontId="13" fillId="2" borderId="14" xfId="0" applyFont="1" applyFill="1" applyBorder="1" applyAlignment="1">
      <alignment horizontal="center"/>
    </xf>
    <xf numFmtId="43" fontId="17" fillId="0" borderId="27" xfId="1" applyFont="1" applyBorder="1" applyAlignment="1">
      <alignment vertical="top" wrapText="1"/>
    </xf>
    <xf numFmtId="10" fontId="17" fillId="0" borderId="27" xfId="2" applyNumberFormat="1" applyFont="1" applyBorder="1" applyAlignment="1">
      <alignment vertical="top" wrapText="1"/>
    </xf>
    <xf numFmtId="43" fontId="17" fillId="0" borderId="27" xfId="0" applyNumberFormat="1" applyFont="1" applyBorder="1" applyAlignment="1">
      <alignment vertical="top" wrapText="1"/>
    </xf>
    <xf numFmtId="43" fontId="12" fillId="0" borderId="27" xfId="1" applyFont="1" applyBorder="1"/>
    <xf numFmtId="167" fontId="19" fillId="0" borderId="41" xfId="4" applyNumberFormat="1" applyFont="1" applyBorder="1"/>
    <xf numFmtId="43" fontId="12" fillId="0" borderId="27" xfId="1" applyFont="1" applyBorder="1" applyAlignment="1">
      <alignment vertical="top" wrapText="1"/>
    </xf>
    <xf numFmtId="43" fontId="16" fillId="0" borderId="27" xfId="1" applyFont="1" applyBorder="1"/>
    <xf numFmtId="43" fontId="16" fillId="0" borderId="48" xfId="1" applyFont="1" applyBorder="1"/>
    <xf numFmtId="10" fontId="17" fillId="0" borderId="48" xfId="2" applyNumberFormat="1" applyFont="1" applyBorder="1" applyAlignment="1">
      <alignment vertical="top" wrapText="1"/>
    </xf>
    <xf numFmtId="43" fontId="12" fillId="0" borderId="48" xfId="1" applyFont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20" fillId="0" borderId="0" xfId="0" applyFont="1"/>
    <xf numFmtId="167" fontId="19" fillId="0" borderId="27" xfId="4" applyNumberFormat="1" applyFont="1" applyBorder="1"/>
    <xf numFmtId="10" fontId="17" fillId="0" borderId="33" xfId="2" applyNumberFormat="1" applyFont="1" applyBorder="1" applyAlignment="1">
      <alignment vertical="top" wrapText="1"/>
    </xf>
    <xf numFmtId="167" fontId="20" fillId="0" borderId="27" xfId="4" applyNumberFormat="1" applyFont="1" applyBorder="1"/>
    <xf numFmtId="0" fontId="12" fillId="0" borderId="42" xfId="0" applyFont="1" applyBorder="1" applyAlignment="1">
      <alignment horizontal="center" vertical="top" wrapText="1"/>
    </xf>
    <xf numFmtId="43" fontId="17" fillId="0" borderId="27" xfId="1" applyFont="1" applyBorder="1" applyAlignment="1">
      <alignment wrapText="1"/>
    </xf>
    <xf numFmtId="10" fontId="17" fillId="0" borderId="27" xfId="2" applyNumberFormat="1" applyFont="1" applyBorder="1" applyAlignment="1">
      <alignment wrapText="1"/>
    </xf>
    <xf numFmtId="43" fontId="13" fillId="0" borderId="27" xfId="1" applyFont="1" applyBorder="1"/>
    <xf numFmtId="43" fontId="20" fillId="0" borderId="27" xfId="0" applyNumberFormat="1" applyFont="1" applyBorder="1"/>
    <xf numFmtId="43" fontId="12" fillId="0" borderId="27" xfId="1" applyFont="1" applyBorder="1" applyAlignment="1">
      <alignment wrapText="1"/>
    </xf>
    <xf numFmtId="43" fontId="14" fillId="2" borderId="27" xfId="1" applyFont="1" applyFill="1" applyBorder="1"/>
    <xf numFmtId="0" fontId="12" fillId="0" borderId="0" xfId="0" applyFont="1" applyBorder="1" applyAlignment="1">
      <alignment horizontal="center" wrapText="1"/>
    </xf>
    <xf numFmtId="43" fontId="19" fillId="0" borderId="27" xfId="0" applyNumberFormat="1" applyFont="1" applyBorder="1"/>
    <xf numFmtId="0" fontId="17" fillId="4" borderId="27" xfId="0" applyFont="1" applyFill="1" applyBorder="1" applyAlignment="1">
      <alignment wrapText="1"/>
    </xf>
    <xf numFmtId="0" fontId="17" fillId="0" borderId="27" xfId="0" applyFont="1" applyBorder="1" applyAlignment="1">
      <alignment wrapText="1"/>
    </xf>
    <xf numFmtId="0" fontId="12" fillId="4" borderId="27" xfId="0" applyFont="1" applyFill="1" applyBorder="1" applyAlignment="1">
      <alignment wrapText="1"/>
    </xf>
    <xf numFmtId="0" fontId="16" fillId="4" borderId="27" xfId="3" applyFont="1" applyFill="1" applyBorder="1"/>
    <xf numFmtId="43" fontId="16" fillId="4" borderId="27" xfId="1" applyFont="1" applyFill="1" applyBorder="1"/>
    <xf numFmtId="0" fontId="12" fillId="0" borderId="0" xfId="0" applyFont="1" applyAlignment="1">
      <alignment wrapText="1"/>
    </xf>
    <xf numFmtId="10" fontId="17" fillId="0" borderId="50" xfId="2" applyNumberFormat="1" applyFont="1" applyBorder="1" applyAlignment="1">
      <alignment wrapText="1"/>
    </xf>
    <xf numFmtId="43" fontId="14" fillId="0" borderId="27" xfId="1" applyFont="1" applyBorder="1"/>
    <xf numFmtId="43" fontId="14" fillId="4" borderId="27" xfId="1" applyFont="1" applyFill="1" applyBorder="1"/>
    <xf numFmtId="43" fontId="17" fillId="0" borderId="27" xfId="1" applyFont="1" applyBorder="1"/>
    <xf numFmtId="43" fontId="17" fillId="0" borderId="33" xfId="0" applyNumberFormat="1" applyFont="1" applyBorder="1"/>
    <xf numFmtId="43" fontId="17" fillId="0" borderId="33" xfId="1" applyFont="1" applyBorder="1"/>
    <xf numFmtId="10" fontId="17" fillId="0" borderId="33" xfId="2" applyNumberFormat="1" applyFont="1" applyBorder="1" applyAlignment="1">
      <alignment wrapText="1"/>
    </xf>
    <xf numFmtId="165" fontId="17" fillId="0" borderId="27" xfId="0" applyNumberFormat="1" applyFont="1" applyBorder="1"/>
    <xf numFmtId="165" fontId="19" fillId="0" borderId="27" xfId="0" applyNumberFormat="1" applyFont="1" applyBorder="1"/>
    <xf numFmtId="166" fontId="20" fillId="0" borderId="27" xfId="4" applyNumberFormat="1" applyFont="1" applyBorder="1"/>
    <xf numFmtId="166" fontId="17" fillId="0" borderId="27" xfId="4" applyNumberFormat="1" applyFont="1" applyBorder="1" applyAlignment="1">
      <alignment horizontal="right" vertical="top" wrapText="1"/>
    </xf>
    <xf numFmtId="166" fontId="12" fillId="0" borderId="27" xfId="4" applyNumberFormat="1" applyFont="1" applyBorder="1" applyAlignment="1">
      <alignment horizontal="right" vertical="top" wrapText="1"/>
    </xf>
    <xf numFmtId="166" fontId="16" fillId="0" borderId="27" xfId="4" applyNumberFormat="1" applyFont="1" applyBorder="1" applyAlignment="1"/>
    <xf numFmtId="166" fontId="16" fillId="0" borderId="48" xfId="4" applyNumberFormat="1" applyFont="1" applyBorder="1" applyAlignment="1"/>
    <xf numFmtId="167" fontId="20" fillId="4" borderId="27" xfId="4" applyNumberFormat="1" applyFont="1" applyFill="1" applyBorder="1"/>
    <xf numFmtId="10" fontId="17" fillId="0" borderId="0" xfId="2" applyNumberFormat="1" applyFont="1" applyBorder="1" applyAlignment="1">
      <alignment vertical="top" wrapText="1"/>
    </xf>
    <xf numFmtId="43" fontId="2" fillId="0" borderId="27" xfId="1" applyFont="1" applyBorder="1" applyAlignment="1">
      <alignment vertical="top" wrapText="1"/>
    </xf>
    <xf numFmtId="43" fontId="22" fillId="0" borderId="27" xfId="1" applyFont="1" applyBorder="1" applyAlignment="1">
      <alignment wrapText="1"/>
    </xf>
    <xf numFmtId="43" fontId="21" fillId="0" borderId="27" xfId="0" applyNumberFormat="1" applyFont="1" applyBorder="1" applyAlignment="1">
      <alignment wrapText="1"/>
    </xf>
    <xf numFmtId="43" fontId="21" fillId="0" borderId="27" xfId="1" applyFont="1" applyBorder="1" applyAlignment="1">
      <alignment wrapText="1"/>
    </xf>
    <xf numFmtId="43" fontId="23" fillId="0" borderId="27" xfId="1" applyFont="1" applyBorder="1"/>
    <xf numFmtId="43" fontId="2" fillId="0" borderId="27" xfId="1" applyFont="1" applyBorder="1" applyAlignment="1">
      <alignment wrapText="1"/>
    </xf>
    <xf numFmtId="43" fontId="22" fillId="0" borderId="27" xfId="1" applyFont="1" applyBorder="1"/>
    <xf numFmtId="43" fontId="2" fillId="0" borderId="0" xfId="1" applyFont="1"/>
    <xf numFmtId="43" fontId="17" fillId="0" borderId="48" xfId="1" applyFont="1" applyBorder="1" applyAlignment="1">
      <alignment vertical="top" wrapText="1"/>
    </xf>
    <xf numFmtId="43" fontId="12" fillId="0" borderId="0" xfId="1" applyFont="1" applyBorder="1" applyAlignment="1">
      <alignment horizontal="center" vertical="top" wrapText="1"/>
    </xf>
    <xf numFmtId="43" fontId="12" fillId="0" borderId="0" xfId="1" applyFont="1" applyBorder="1" applyAlignment="1">
      <alignment horizontal="center" wrapText="1"/>
    </xf>
    <xf numFmtId="43" fontId="17" fillId="0" borderId="0" xfId="1" applyFont="1" applyBorder="1" applyAlignment="1">
      <alignment wrapText="1"/>
    </xf>
    <xf numFmtId="43" fontId="17" fillId="0" borderId="33" xfId="1" applyFont="1" applyBorder="1" applyAlignment="1">
      <alignment wrapText="1"/>
    </xf>
    <xf numFmtId="0" fontId="0" fillId="0" borderId="51" xfId="0" applyBorder="1"/>
    <xf numFmtId="0" fontId="2" fillId="0" borderId="35" xfId="0" applyFont="1" applyBorder="1" applyAlignment="1">
      <alignment vertical="top" wrapText="1"/>
    </xf>
    <xf numFmtId="43" fontId="12" fillId="0" borderId="35" xfId="1" applyFont="1" applyBorder="1"/>
    <xf numFmtId="43" fontId="14" fillId="0" borderId="39" xfId="1" applyFont="1" applyBorder="1" applyAlignment="1">
      <alignment horizontal="center"/>
    </xf>
    <xf numFmtId="43" fontId="14" fillId="2" borderId="39" xfId="1" applyFont="1" applyFill="1" applyBorder="1" applyAlignment="1">
      <alignment horizontal="center"/>
    </xf>
    <xf numFmtId="0" fontId="14" fillId="0" borderId="11" xfId="0" applyFont="1" applyBorder="1"/>
    <xf numFmtId="0" fontId="13" fillId="2" borderId="11" xfId="0" applyFont="1" applyFill="1" applyBorder="1" applyAlignment="1">
      <alignment horizontal="center"/>
    </xf>
    <xf numFmtId="0" fontId="13" fillId="3" borderId="27" xfId="0" applyFont="1" applyFill="1" applyBorder="1" applyAlignment="1">
      <alignment horizontal="center" wrapText="1"/>
    </xf>
    <xf numFmtId="43" fontId="15" fillId="0" borderId="27" xfId="0" applyNumberFormat="1" applyFont="1" applyBorder="1" applyAlignment="1">
      <alignment horizontal="center"/>
    </xf>
    <xf numFmtId="43" fontId="13" fillId="0" borderId="27" xfId="0" applyNumberFormat="1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2" fillId="0" borderId="35" xfId="0" applyFont="1" applyBorder="1"/>
    <xf numFmtId="43" fontId="12" fillId="0" borderId="27" xfId="1" applyFont="1" applyBorder="1" applyAlignment="1">
      <alignment horizontal="right"/>
    </xf>
    <xf numFmtId="43" fontId="13" fillId="0" borderId="27" xfId="1" applyFont="1" applyBorder="1" applyAlignment="1">
      <alignment horizontal="right"/>
    </xf>
    <xf numFmtId="43" fontId="12" fillId="4" borderId="27" xfId="1" applyFont="1" applyFill="1" applyBorder="1" applyAlignment="1">
      <alignment horizontal="left" wrapText="1"/>
    </xf>
    <xf numFmtId="43" fontId="12" fillId="4" borderId="27" xfId="1" applyFont="1" applyFill="1" applyBorder="1" applyAlignment="1">
      <alignment wrapText="1"/>
    </xf>
    <xf numFmtId="43" fontId="12" fillId="4" borderId="39" xfId="1" applyFont="1" applyFill="1" applyBorder="1" applyAlignment="1">
      <alignment horizontal="left" wrapText="1"/>
    </xf>
    <xf numFmtId="0" fontId="13" fillId="3" borderId="27" xfId="0" applyFont="1" applyFill="1" applyBorder="1" applyAlignment="1">
      <alignment wrapText="1"/>
    </xf>
    <xf numFmtId="2" fontId="13" fillId="3" borderId="27" xfId="0" applyNumberFormat="1" applyFont="1" applyFill="1" applyBorder="1" applyAlignment="1">
      <alignment wrapText="1"/>
    </xf>
    <xf numFmtId="43" fontId="14" fillId="0" borderId="35" xfId="1" applyFont="1" applyBorder="1" applyAlignment="1">
      <alignment horizontal="center"/>
    </xf>
    <xf numFmtId="43" fontId="12" fillId="2" borderId="35" xfId="1" applyFont="1" applyFill="1" applyBorder="1" applyAlignment="1">
      <alignment horizontal="center"/>
    </xf>
    <xf numFmtId="43" fontId="14" fillId="2" borderId="35" xfId="1" applyFont="1" applyFill="1" applyBorder="1" applyAlignment="1">
      <alignment horizontal="center"/>
    </xf>
    <xf numFmtId="43" fontId="12" fillId="0" borderId="35" xfId="1" applyFont="1" applyBorder="1" applyAlignment="1">
      <alignment horizontal="center"/>
    </xf>
    <xf numFmtId="10" fontId="17" fillId="0" borderId="39" xfId="2" applyNumberFormat="1" applyFont="1" applyBorder="1"/>
    <xf numFmtId="10" fontId="12" fillId="0" borderId="39" xfId="2" applyNumberFormat="1" applyFont="1" applyBorder="1"/>
    <xf numFmtId="9" fontId="12" fillId="0" borderId="39" xfId="2" applyFont="1" applyBorder="1"/>
    <xf numFmtId="0" fontId="12" fillId="0" borderId="39" xfId="0" applyFont="1" applyBorder="1"/>
    <xf numFmtId="2" fontId="12" fillId="0" borderId="39" xfId="0" applyNumberFormat="1" applyFont="1" applyBorder="1"/>
    <xf numFmtId="0" fontId="3" fillId="0" borderId="23" xfId="0" applyFont="1" applyBorder="1" applyAlignment="1">
      <alignment vertical="top" wrapText="1"/>
    </xf>
    <xf numFmtId="0" fontId="4" fillId="3" borderId="0" xfId="0" applyFont="1" applyFill="1" applyBorder="1"/>
    <xf numFmtId="10" fontId="3" fillId="0" borderId="0" xfId="2" applyNumberFormat="1" applyFont="1" applyBorder="1" applyAlignment="1">
      <alignment vertical="top" wrapText="1"/>
    </xf>
    <xf numFmtId="10" fontId="6" fillId="0" borderId="0" xfId="2" applyNumberFormat="1" applyFont="1" applyBorder="1" applyAlignment="1">
      <alignment vertical="top" wrapText="1"/>
    </xf>
    <xf numFmtId="0" fontId="0" fillId="0" borderId="55" xfId="0" applyBorder="1" applyAlignment="1" applyProtection="1">
      <alignment vertical="top" wrapText="1"/>
      <protection locked="0"/>
    </xf>
    <xf numFmtId="0" fontId="0" fillId="0" borderId="56" xfId="0" applyBorder="1" applyAlignment="1" applyProtection="1">
      <alignment vertical="top" wrapText="1"/>
      <protection locked="0"/>
    </xf>
    <xf numFmtId="0" fontId="0" fillId="0" borderId="57" xfId="0" applyBorder="1" applyAlignment="1" applyProtection="1">
      <alignment vertical="top" wrapText="1"/>
      <protection locked="0"/>
    </xf>
    <xf numFmtId="0" fontId="0" fillId="0" borderId="59" xfId="0" applyBorder="1" applyAlignment="1" applyProtection="1">
      <alignment vertical="top" wrapText="1"/>
      <protection locked="0"/>
    </xf>
    <xf numFmtId="0" fontId="39" fillId="0" borderId="58" xfId="0" applyFont="1" applyBorder="1" applyAlignment="1" applyProtection="1">
      <alignment horizontal="left" vertical="top" wrapText="1" readingOrder="1"/>
      <protection locked="0"/>
    </xf>
    <xf numFmtId="0" fontId="39" fillId="0" borderId="0" xfId="0" applyFont="1" applyAlignment="1">
      <alignment horizontal="left" readingOrder="1"/>
    </xf>
    <xf numFmtId="0" fontId="0" fillId="0" borderId="60" xfId="0" applyBorder="1" applyAlignment="1" applyProtection="1">
      <alignment vertical="top" wrapText="1"/>
      <protection locked="0"/>
    </xf>
    <xf numFmtId="0" fontId="0" fillId="0" borderId="61" xfId="0" applyBorder="1" applyAlignment="1" applyProtection="1">
      <alignment vertical="top" wrapText="1"/>
      <protection locked="0"/>
    </xf>
    <xf numFmtId="0" fontId="0" fillId="0" borderId="62" xfId="0" applyBorder="1" applyAlignment="1" applyProtection="1">
      <alignment vertical="top" wrapText="1"/>
      <protection locked="0"/>
    </xf>
    <xf numFmtId="0" fontId="0" fillId="0" borderId="27" xfId="0" applyBorder="1"/>
    <xf numFmtId="0" fontId="41" fillId="5" borderId="27" xfId="0" applyFont="1" applyFill="1" applyBorder="1" applyAlignment="1" applyProtection="1">
      <alignment horizontal="left" vertical="top" wrapText="1" readingOrder="1"/>
      <protection locked="0"/>
    </xf>
    <xf numFmtId="0" fontId="40" fillId="0" borderId="27" xfId="0" applyFont="1" applyBorder="1" applyAlignment="1" applyProtection="1">
      <alignment horizontal="left" vertical="top" wrapText="1" readingOrder="1"/>
      <protection locked="0"/>
    </xf>
    <xf numFmtId="0" fontId="40" fillId="6" borderId="27" xfId="0" applyFont="1" applyFill="1" applyBorder="1" applyAlignment="1" applyProtection="1">
      <alignment horizontal="left" vertical="top" wrapText="1" readingOrder="1"/>
      <protection locked="0"/>
    </xf>
    <xf numFmtId="0" fontId="40" fillId="5" borderId="27" xfId="0" applyFont="1" applyFill="1" applyBorder="1" applyAlignment="1" applyProtection="1">
      <alignment horizontal="left" vertical="top" wrapText="1" readingOrder="1"/>
      <protection locked="0"/>
    </xf>
    <xf numFmtId="0" fontId="39" fillId="0" borderId="0" xfId="0" applyFont="1"/>
    <xf numFmtId="170" fontId="43" fillId="0" borderId="0" xfId="0" applyNumberFormat="1" applyFont="1"/>
    <xf numFmtId="4" fontId="43" fillId="0" borderId="0" xfId="0" applyNumberFormat="1" applyFont="1"/>
    <xf numFmtId="4" fontId="0" fillId="0" borderId="0" xfId="0" applyNumberFormat="1"/>
    <xf numFmtId="0" fontId="42" fillId="0" borderId="0" xfId="0" applyFont="1"/>
    <xf numFmtId="0" fontId="42" fillId="0" borderId="55" xfId="0" applyFont="1" applyBorder="1" applyAlignment="1" applyProtection="1">
      <alignment horizontal="left" vertical="top" wrapText="1"/>
      <protection locked="0"/>
    </xf>
    <xf numFmtId="0" fontId="42" fillId="0" borderId="56" xfId="0" applyFont="1" applyBorder="1" applyAlignment="1" applyProtection="1">
      <alignment horizontal="left" vertical="top" wrapText="1"/>
      <protection locked="0"/>
    </xf>
    <xf numFmtId="0" fontId="42" fillId="0" borderId="57" xfId="0" applyFont="1" applyBorder="1" applyAlignment="1" applyProtection="1">
      <alignment vertical="top" wrapText="1"/>
      <protection locked="0"/>
    </xf>
    <xf numFmtId="0" fontId="42" fillId="0" borderId="59" xfId="0" applyFont="1" applyBorder="1" applyAlignment="1" applyProtection="1">
      <alignment vertical="top" wrapText="1"/>
      <protection locked="0"/>
    </xf>
    <xf numFmtId="0" fontId="39" fillId="0" borderId="58" xfId="0" applyFont="1" applyBorder="1" applyAlignment="1" applyProtection="1">
      <alignment horizontal="left" vertical="top" wrapText="1"/>
      <protection locked="0"/>
    </xf>
    <xf numFmtId="0" fontId="39" fillId="0" borderId="0" xfId="0" applyFont="1" applyAlignment="1">
      <alignment horizontal="left"/>
    </xf>
    <xf numFmtId="0" fontId="42" fillId="0" borderId="60" xfId="0" applyFont="1" applyBorder="1" applyAlignment="1" applyProtection="1">
      <alignment vertical="top" wrapText="1"/>
      <protection locked="0"/>
    </xf>
    <xf numFmtId="0" fontId="42" fillId="0" borderId="61" xfId="0" applyFont="1" applyBorder="1" applyAlignment="1" applyProtection="1">
      <alignment vertical="top" wrapText="1"/>
      <protection locked="0"/>
    </xf>
    <xf numFmtId="0" fontId="42" fillId="0" borderId="62" xfId="0" applyFont="1" applyBorder="1" applyAlignment="1" applyProtection="1">
      <alignment vertical="top" wrapText="1"/>
      <protection locked="0"/>
    </xf>
    <xf numFmtId="0" fontId="40" fillId="5" borderId="65" xfId="0" applyFont="1" applyFill="1" applyBorder="1" applyAlignment="1" applyProtection="1">
      <alignment horizontal="left" vertical="top" wrapText="1" readingOrder="1"/>
      <protection locked="0"/>
    </xf>
    <xf numFmtId="170" fontId="39" fillId="0" borderId="0" xfId="0" applyNumberFormat="1" applyFont="1"/>
    <xf numFmtId="4" fontId="39" fillId="0" borderId="0" xfId="0" applyNumberFormat="1" applyFont="1"/>
    <xf numFmtId="4" fontId="42" fillId="0" borderId="0" xfId="0" applyNumberFormat="1" applyFont="1"/>
    <xf numFmtId="43" fontId="42" fillId="0" borderId="0" xfId="1" applyFont="1"/>
    <xf numFmtId="0" fontId="39" fillId="0" borderId="58" xfId="0" applyFont="1" applyBorder="1" applyAlignment="1" applyProtection="1">
      <alignment vertical="top" wrapText="1"/>
      <protection locked="0"/>
    </xf>
    <xf numFmtId="0" fontId="44" fillId="0" borderId="58" xfId="0" applyFont="1" applyBorder="1" applyAlignment="1" applyProtection="1">
      <alignment vertical="top" wrapText="1"/>
      <protection locked="0"/>
    </xf>
    <xf numFmtId="0" fontId="44" fillId="0" borderId="0" xfId="0" applyFont="1"/>
    <xf numFmtId="43" fontId="41" fillId="7" borderId="27" xfId="1" applyFont="1" applyFill="1" applyBorder="1" applyAlignment="1" applyProtection="1">
      <alignment horizontal="left" vertical="top" wrapText="1" readingOrder="1"/>
      <protection locked="0"/>
    </xf>
    <xf numFmtId="0" fontId="41" fillId="4" borderId="27" xfId="0" applyFont="1" applyFill="1" applyBorder="1" applyAlignment="1" applyProtection="1">
      <alignment horizontal="left" vertical="top" wrapText="1" readingOrder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41" fillId="0" borderId="27" xfId="0" applyFont="1" applyBorder="1" applyAlignment="1" applyProtection="1">
      <alignment horizontal="left" vertical="top" wrapText="1" readingOrder="1"/>
      <protection locked="0"/>
    </xf>
    <xf numFmtId="0" fontId="41" fillId="7" borderId="27" xfId="0" applyFont="1" applyFill="1" applyBorder="1" applyAlignment="1" applyProtection="1">
      <alignment horizontal="left" vertical="top" wrapText="1" readingOrder="1"/>
      <protection locked="0"/>
    </xf>
    <xf numFmtId="0" fontId="41" fillId="7" borderId="0" xfId="0" applyFont="1" applyFill="1" applyBorder="1" applyAlignment="1" applyProtection="1">
      <alignment horizontal="left" vertical="top" wrapText="1" readingOrder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43" fontId="41" fillId="7" borderId="0" xfId="1" applyFont="1" applyFill="1" applyBorder="1" applyAlignment="1" applyProtection="1">
      <alignment horizontal="center" vertical="top" wrapText="1" readingOrder="1"/>
      <protection locked="0"/>
    </xf>
    <xf numFmtId="0" fontId="41" fillId="7" borderId="0" xfId="0" applyFont="1" applyFill="1" applyBorder="1" applyAlignment="1" applyProtection="1">
      <alignment horizontal="center" vertical="top" wrapText="1" readingOrder="1"/>
      <protection locked="0"/>
    </xf>
    <xf numFmtId="14" fontId="41" fillId="4" borderId="27" xfId="0" applyNumberFormat="1" applyFont="1" applyFill="1" applyBorder="1" applyAlignment="1" applyProtection="1">
      <alignment horizontal="left" vertical="top" wrapText="1" readingOrder="1"/>
      <protection locked="0"/>
    </xf>
    <xf numFmtId="170" fontId="41" fillId="7" borderId="0" xfId="0" applyNumberFormat="1" applyFont="1" applyFill="1" applyBorder="1" applyAlignment="1" applyProtection="1">
      <alignment horizontal="center" vertical="top" wrapText="1" readingOrder="1"/>
      <protection locked="0"/>
    </xf>
    <xf numFmtId="0" fontId="0" fillId="4" borderId="0" xfId="0" applyFill="1" applyBorder="1" applyAlignment="1" applyProtection="1">
      <alignment horizontal="center" vertical="top" wrapText="1"/>
      <protection locked="0"/>
    </xf>
    <xf numFmtId="43" fontId="41" fillId="7" borderId="0" xfId="1" applyFont="1" applyFill="1" applyBorder="1" applyAlignment="1" applyProtection="1">
      <alignment horizontal="left" vertical="top" wrapText="1" readingOrder="1"/>
      <protection locked="0"/>
    </xf>
    <xf numFmtId="43" fontId="9" fillId="4" borderId="0" xfId="1" applyFont="1" applyFill="1" applyBorder="1" applyAlignment="1" applyProtection="1">
      <alignment vertical="top" wrapText="1"/>
      <protection locked="0"/>
    </xf>
    <xf numFmtId="0" fontId="41" fillId="4" borderId="35" xfId="0" applyFont="1" applyFill="1" applyBorder="1" applyAlignment="1" applyProtection="1">
      <alignment horizontal="left" vertical="top" wrapText="1" readingOrder="1"/>
      <protection locked="0"/>
    </xf>
    <xf numFmtId="0" fontId="0" fillId="4" borderId="39" xfId="0" applyFill="1" applyBorder="1" applyAlignment="1" applyProtection="1">
      <alignment vertical="top" wrapText="1"/>
      <protection locked="0"/>
    </xf>
    <xf numFmtId="14" fontId="0" fillId="4" borderId="27" xfId="0" applyNumberFormat="1" applyFill="1" applyBorder="1"/>
    <xf numFmtId="0" fontId="9" fillId="4" borderId="27" xfId="0" applyFont="1" applyFill="1" applyBorder="1"/>
    <xf numFmtId="0" fontId="41" fillId="4" borderId="0" xfId="0" applyFont="1" applyFill="1" applyBorder="1" applyAlignment="1" applyProtection="1">
      <alignment horizontal="left" vertical="top" wrapText="1" readingOrder="1"/>
      <protection locked="0"/>
    </xf>
    <xf numFmtId="170" fontId="41" fillId="4" borderId="0" xfId="0" applyNumberFormat="1" applyFont="1" applyFill="1" applyBorder="1" applyAlignment="1" applyProtection="1">
      <alignment horizontal="center" vertical="top" wrapText="1" readingOrder="1"/>
      <protection locked="0"/>
    </xf>
    <xf numFmtId="0" fontId="0" fillId="4" borderId="39" xfId="0" applyFill="1" applyBorder="1" applyAlignment="1" applyProtection="1">
      <alignment horizontal="left" vertical="top" wrapText="1"/>
      <protection locked="0"/>
    </xf>
    <xf numFmtId="43" fontId="41" fillId="4" borderId="35" xfId="1" applyFont="1" applyFill="1" applyBorder="1" applyAlignment="1" applyProtection="1">
      <alignment vertical="top" wrapText="1" readingOrder="1"/>
      <protection locked="0"/>
    </xf>
    <xf numFmtId="43" fontId="9" fillId="4" borderId="39" xfId="1" applyFont="1" applyFill="1" applyBorder="1" applyAlignment="1" applyProtection="1">
      <alignment vertical="top" wrapText="1"/>
      <protection locked="0"/>
    </xf>
    <xf numFmtId="14" fontId="9" fillId="4" borderId="27" xfId="0" applyNumberFormat="1" applyFont="1" applyFill="1" applyBorder="1" applyAlignment="1">
      <alignment horizontal="right"/>
    </xf>
    <xf numFmtId="0" fontId="46" fillId="0" borderId="0" xfId="0" applyFont="1"/>
    <xf numFmtId="170" fontId="46" fillId="0" borderId="0" xfId="0" applyNumberFormat="1" applyFont="1"/>
    <xf numFmtId="4" fontId="46" fillId="0" borderId="0" xfId="0" applyNumberFormat="1" applyFont="1"/>
    <xf numFmtId="0" fontId="34" fillId="0" borderId="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top" wrapText="1"/>
    </xf>
    <xf numFmtId="0" fontId="25" fillId="0" borderId="0" xfId="0" applyFont="1" applyAlignment="1">
      <alignment horizontal="center"/>
    </xf>
    <xf numFmtId="0" fontId="29" fillId="0" borderId="0" xfId="0" applyFont="1" applyAlignment="1">
      <alignment horizontal="left" wrapText="1"/>
    </xf>
    <xf numFmtId="0" fontId="30" fillId="0" borderId="0" xfId="0" applyFont="1" applyBorder="1" applyAlignment="1">
      <alignment horizontal="left" vertical="top" wrapText="1"/>
    </xf>
    <xf numFmtId="0" fontId="32" fillId="0" borderId="0" xfId="0" applyFont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right" vertical="top" wrapText="1"/>
    </xf>
    <xf numFmtId="0" fontId="33" fillId="0" borderId="0" xfId="0" applyFont="1" applyAlignment="1">
      <alignment horizontal="left" wrapText="1"/>
    </xf>
    <xf numFmtId="0" fontId="2" fillId="0" borderId="1" xfId="0" applyFont="1" applyBorder="1" applyAlignment="1">
      <alignment horizontal="left" textRotation="90" wrapText="1"/>
    </xf>
    <xf numFmtId="0" fontId="2" fillId="0" borderId="3" xfId="0" applyFont="1" applyBorder="1" applyAlignment="1">
      <alignment horizontal="left" textRotation="90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169" fontId="3" fillId="0" borderId="13" xfId="0" applyNumberFormat="1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textRotation="90" wrapText="1"/>
    </xf>
    <xf numFmtId="0" fontId="3" fillId="0" borderId="2" xfId="0" applyFont="1" applyBorder="1" applyAlignment="1">
      <alignment horizontal="center" vertical="top" textRotation="90" wrapText="1"/>
    </xf>
    <xf numFmtId="0" fontId="3" fillId="0" borderId="1" xfId="0" applyFont="1" applyBorder="1" applyAlignment="1">
      <alignment horizontal="left" textRotation="90" wrapText="1"/>
    </xf>
    <xf numFmtId="0" fontId="3" fillId="0" borderId="2" xfId="0" applyFont="1" applyBorder="1" applyAlignment="1">
      <alignment horizontal="left" textRotation="90" wrapText="1"/>
    </xf>
    <xf numFmtId="0" fontId="3" fillId="0" borderId="4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2" fillId="0" borderId="23" xfId="0" applyFont="1" applyBorder="1" applyAlignment="1">
      <alignment horizontal="left" textRotation="90" wrapText="1"/>
    </xf>
    <xf numFmtId="0" fontId="2" fillId="0" borderId="40" xfId="0" applyFont="1" applyBorder="1" applyAlignment="1">
      <alignment horizontal="left" textRotation="90" wrapText="1"/>
    </xf>
    <xf numFmtId="0" fontId="3" fillId="0" borderId="1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13" fillId="3" borderId="27" xfId="0" applyFont="1" applyFill="1" applyBorder="1" applyAlignment="1">
      <alignment horizontal="center" wrapText="1"/>
    </xf>
    <xf numFmtId="10" fontId="17" fillId="0" borderId="53" xfId="2" applyNumberFormat="1" applyFont="1" applyBorder="1"/>
    <xf numFmtId="10" fontId="17" fillId="0" borderId="54" xfId="2" applyNumberFormat="1" applyFont="1" applyBorder="1"/>
    <xf numFmtId="0" fontId="13" fillId="3" borderId="18" xfId="0" applyFont="1" applyFill="1" applyBorder="1" applyAlignment="1">
      <alignment horizontal="center"/>
    </xf>
    <xf numFmtId="0" fontId="13" fillId="3" borderId="37" xfId="0" applyFont="1" applyFill="1" applyBorder="1" applyAlignment="1">
      <alignment horizontal="center"/>
    </xf>
    <xf numFmtId="0" fontId="13" fillId="3" borderId="19" xfId="0" applyFont="1" applyFill="1" applyBorder="1" applyAlignment="1">
      <alignment horizontal="center" wrapText="1"/>
    </xf>
    <xf numFmtId="0" fontId="13" fillId="3" borderId="11" xfId="0" applyFont="1" applyFill="1" applyBorder="1" applyAlignment="1">
      <alignment horizontal="center" wrapText="1"/>
    </xf>
    <xf numFmtId="0" fontId="13" fillId="3" borderId="16" xfId="0" applyFont="1" applyFill="1" applyBorder="1" applyAlignment="1">
      <alignment horizontal="center" wrapText="1"/>
    </xf>
    <xf numFmtId="0" fontId="13" fillId="3" borderId="9" xfId="0" applyFont="1" applyFill="1" applyBorder="1" applyAlignment="1">
      <alignment horizontal="center" wrapText="1"/>
    </xf>
    <xf numFmtId="0" fontId="13" fillId="3" borderId="20" xfId="0" applyFont="1" applyFill="1" applyBorder="1" applyAlignment="1">
      <alignment horizontal="center" wrapText="1"/>
    </xf>
    <xf numFmtId="0" fontId="13" fillId="3" borderId="12" xfId="0" applyFont="1" applyFill="1" applyBorder="1" applyAlignment="1">
      <alignment horizontal="center" wrapText="1"/>
    </xf>
    <xf numFmtId="43" fontId="13" fillId="0" borderId="35" xfId="1" applyFont="1" applyBorder="1" applyAlignment="1">
      <alignment horizontal="center"/>
    </xf>
    <xf numFmtId="0" fontId="17" fillId="0" borderId="16" xfId="0" applyFont="1" applyBorder="1" applyAlignment="1">
      <alignment horizontal="center" wrapText="1"/>
    </xf>
    <xf numFmtId="0" fontId="17" fillId="0" borderId="9" xfId="0" applyFont="1" applyBorder="1" applyAlignment="1">
      <alignment horizontal="center" wrapText="1"/>
    </xf>
    <xf numFmtId="0" fontId="17" fillId="0" borderId="36" xfId="0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17" fillId="0" borderId="22" xfId="0" applyFont="1" applyBorder="1" applyAlignment="1">
      <alignment wrapText="1"/>
    </xf>
    <xf numFmtId="0" fontId="17" fillId="0" borderId="12" xfId="0" applyFont="1" applyBorder="1" applyAlignment="1">
      <alignment wrapText="1"/>
    </xf>
    <xf numFmtId="0" fontId="13" fillId="0" borderId="11" xfId="0" applyFont="1" applyBorder="1" applyAlignment="1">
      <alignment horizontal="right"/>
    </xf>
    <xf numFmtId="0" fontId="12" fillId="0" borderId="27" xfId="0" applyFont="1" applyBorder="1" applyAlignment="1">
      <alignment wrapText="1"/>
    </xf>
    <xf numFmtId="0" fontId="12" fillId="0" borderId="35" xfId="0" applyFont="1" applyBorder="1" applyAlignment="1">
      <alignment wrapText="1"/>
    </xf>
    <xf numFmtId="43" fontId="13" fillId="0" borderId="27" xfId="1" applyFont="1" applyBorder="1" applyAlignment="1">
      <alignment horizontal="center"/>
    </xf>
    <xf numFmtId="43" fontId="13" fillId="0" borderId="39" xfId="1" applyFont="1" applyBorder="1" applyAlignment="1">
      <alignment horizontal="center"/>
    </xf>
    <xf numFmtId="0" fontId="13" fillId="3" borderId="17" xfId="0" applyFont="1" applyFill="1" applyBorder="1" applyAlignment="1">
      <alignment horizontal="center" wrapText="1"/>
    </xf>
    <xf numFmtId="0" fontId="13" fillId="3" borderId="10" xfId="0" applyFont="1" applyFill="1" applyBorder="1" applyAlignment="1">
      <alignment horizontal="center" wrapText="1"/>
    </xf>
    <xf numFmtId="0" fontId="12" fillId="0" borderId="0" xfId="0" applyFont="1"/>
    <xf numFmtId="0" fontId="13" fillId="3" borderId="0" xfId="0" applyFont="1" applyFill="1"/>
    <xf numFmtId="0" fontId="12" fillId="0" borderId="12" xfId="0" applyFont="1" applyBorder="1"/>
    <xf numFmtId="0" fontId="14" fillId="0" borderId="14" xfId="0" applyFont="1" applyBorder="1"/>
    <xf numFmtId="0" fontId="14" fillId="0" borderId="8" xfId="0" applyFont="1" applyBorder="1"/>
    <xf numFmtId="0" fontId="13" fillId="2" borderId="11" xfId="0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0" fontId="12" fillId="4" borderId="32" xfId="0" applyFont="1" applyFill="1" applyBorder="1" applyAlignment="1">
      <alignment wrapText="1"/>
    </xf>
    <xf numFmtId="0" fontId="12" fillId="4" borderId="52" xfId="0" applyFont="1" applyFill="1" applyBorder="1" applyAlignment="1">
      <alignment wrapText="1"/>
    </xf>
    <xf numFmtId="2" fontId="12" fillId="0" borderId="27" xfId="0" applyNumberFormat="1" applyFont="1" applyBorder="1"/>
    <xf numFmtId="0" fontId="12" fillId="4" borderId="13" xfId="0" applyFont="1" applyFill="1" applyBorder="1" applyAlignment="1">
      <alignment horizontal="left" wrapText="1"/>
    </xf>
    <xf numFmtId="0" fontId="12" fillId="4" borderId="14" xfId="0" applyFont="1" applyFill="1" applyBorder="1" applyAlignment="1">
      <alignment horizontal="left" wrapText="1"/>
    </xf>
    <xf numFmtId="43" fontId="15" fillId="0" borderId="27" xfId="1" applyFont="1" applyBorder="1" applyAlignment="1">
      <alignment horizontal="center"/>
    </xf>
    <xf numFmtId="0" fontId="12" fillId="4" borderId="11" xfId="0" applyFont="1" applyFill="1" applyBorder="1" applyAlignment="1">
      <alignment wrapText="1"/>
    </xf>
    <xf numFmtId="0" fontId="12" fillId="4" borderId="35" xfId="0" applyFont="1" applyFill="1" applyBorder="1" applyAlignment="1">
      <alignment horizontal="left" wrapText="1"/>
    </xf>
    <xf numFmtId="0" fontId="12" fillId="4" borderId="38" xfId="0" applyFont="1" applyFill="1" applyBorder="1" applyAlignment="1">
      <alignment horizontal="left" wrapText="1"/>
    </xf>
    <xf numFmtId="0" fontId="12" fillId="4" borderId="39" xfId="0" applyFont="1" applyFill="1" applyBorder="1" applyAlignment="1">
      <alignment horizontal="left" wrapText="1"/>
    </xf>
    <xf numFmtId="0" fontId="4" fillId="3" borderId="16" xfId="0" applyFont="1" applyFill="1" applyBorder="1" applyAlignment="1">
      <alignment horizontal="center" wrapText="1"/>
    </xf>
    <xf numFmtId="0" fontId="4" fillId="3" borderId="34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4" fillId="3" borderId="12" xfId="0" applyFont="1" applyFill="1" applyBorder="1"/>
    <xf numFmtId="0" fontId="4" fillId="3" borderId="16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0" fillId="0" borderId="63" xfId="0" applyFont="1" applyBorder="1" applyAlignment="1" applyProtection="1">
      <alignment horizontal="left" vertical="top" wrapText="1" readingOrder="1"/>
      <protection locked="0"/>
    </xf>
    <xf numFmtId="0" fontId="42" fillId="0" borderId="64" xfId="0" applyFont="1" applyBorder="1" applyAlignment="1" applyProtection="1">
      <alignment vertical="top" wrapText="1"/>
      <protection locked="0"/>
    </xf>
    <xf numFmtId="0" fontId="40" fillId="0" borderId="27" xfId="0" applyFont="1" applyBorder="1" applyAlignment="1" applyProtection="1">
      <alignment horizontal="left" vertical="top" wrapText="1" readingOrder="1"/>
      <protection locked="0"/>
    </xf>
    <xf numFmtId="0" fontId="42" fillId="0" borderId="27" xfId="0" applyFont="1" applyBorder="1" applyAlignment="1" applyProtection="1">
      <alignment vertical="top" wrapText="1"/>
      <protection locked="0"/>
    </xf>
    <xf numFmtId="170" fontId="40" fillId="0" borderId="27" xfId="0" applyNumberFormat="1" applyFont="1" applyBorder="1" applyAlignment="1" applyProtection="1">
      <alignment horizontal="left" vertical="top" wrapText="1" readingOrder="1"/>
      <protection locked="0"/>
    </xf>
    <xf numFmtId="0" fontId="40" fillId="6" borderId="63" xfId="0" applyFont="1" applyFill="1" applyBorder="1" applyAlignment="1" applyProtection="1">
      <alignment horizontal="left" vertical="top" wrapText="1" readingOrder="1"/>
      <protection locked="0"/>
    </xf>
    <xf numFmtId="0" fontId="40" fillId="6" borderId="27" xfId="0" applyFont="1" applyFill="1" applyBorder="1" applyAlignment="1" applyProtection="1">
      <alignment horizontal="left" vertical="top" wrapText="1" readingOrder="1"/>
      <protection locked="0"/>
    </xf>
    <xf numFmtId="170" fontId="40" fillId="6" borderId="27" xfId="0" applyNumberFormat="1" applyFont="1" applyFill="1" applyBorder="1" applyAlignment="1" applyProtection="1">
      <alignment horizontal="left" vertical="top" wrapText="1" readingOrder="1"/>
      <protection locked="0"/>
    </xf>
    <xf numFmtId="0" fontId="40" fillId="0" borderId="0" xfId="0" applyFont="1" applyAlignment="1" applyProtection="1">
      <alignment horizontal="left" wrapText="1" readingOrder="1"/>
      <protection locked="0"/>
    </xf>
    <xf numFmtId="0" fontId="42" fillId="0" borderId="0" xfId="0" applyFont="1"/>
    <xf numFmtId="0" fontId="40" fillId="5" borderId="63" xfId="0" applyFont="1" applyFill="1" applyBorder="1" applyAlignment="1" applyProtection="1">
      <alignment horizontal="left" vertical="top" wrapText="1" readingOrder="1"/>
      <protection locked="0"/>
    </xf>
    <xf numFmtId="0" fontId="40" fillId="5" borderId="27" xfId="0" applyFont="1" applyFill="1" applyBorder="1" applyAlignment="1" applyProtection="1">
      <alignment horizontal="left" vertical="top" wrapText="1" readingOrder="1"/>
      <protection locked="0"/>
    </xf>
    <xf numFmtId="0" fontId="40" fillId="6" borderId="33" xfId="0" applyFont="1" applyFill="1" applyBorder="1" applyAlignment="1" applyProtection="1">
      <alignment horizontal="left" vertical="top" wrapText="1" readingOrder="1"/>
      <protection locked="0"/>
    </xf>
    <xf numFmtId="0" fontId="42" fillId="0" borderId="33" xfId="0" applyFont="1" applyBorder="1" applyAlignment="1" applyProtection="1">
      <alignment vertical="top" wrapText="1"/>
      <protection locked="0"/>
    </xf>
    <xf numFmtId="0" fontId="38" fillId="0" borderId="58" xfId="0" applyFont="1" applyBorder="1" applyAlignment="1" applyProtection="1">
      <alignment horizontal="left" vertical="top" wrapText="1" readingOrder="1"/>
      <protection locked="0"/>
    </xf>
    <xf numFmtId="0" fontId="38" fillId="0" borderId="0" xfId="0" applyFont="1" applyBorder="1" applyAlignment="1" applyProtection="1">
      <alignment horizontal="left" vertical="top" wrapText="1" readingOrder="1"/>
      <protection locked="0"/>
    </xf>
    <xf numFmtId="0" fontId="0" fillId="0" borderId="0" xfId="0"/>
    <xf numFmtId="0" fontId="41" fillId="5" borderId="27" xfId="0" applyFont="1" applyFill="1" applyBorder="1" applyAlignment="1" applyProtection="1">
      <alignment horizontal="left" vertical="top" wrapText="1" readingOrder="1"/>
      <protection locked="0"/>
    </xf>
    <xf numFmtId="0" fontId="0" fillId="0" borderId="27" xfId="0" applyBorder="1" applyAlignment="1" applyProtection="1">
      <alignment vertical="top" wrapText="1"/>
      <protection locked="0"/>
    </xf>
    <xf numFmtId="0" fontId="40" fillId="5" borderId="65" xfId="0" applyFont="1" applyFill="1" applyBorder="1" applyAlignment="1" applyProtection="1">
      <alignment horizontal="left" vertical="top" wrapText="1" readingOrder="1"/>
      <protection locked="0"/>
    </xf>
    <xf numFmtId="0" fontId="42" fillId="0" borderId="66" xfId="0" applyFont="1" applyBorder="1" applyAlignment="1" applyProtection="1">
      <alignment vertical="top" wrapText="1"/>
      <protection locked="0"/>
    </xf>
    <xf numFmtId="0" fontId="40" fillId="0" borderId="27" xfId="0" applyFont="1" applyBorder="1" applyAlignment="1" applyProtection="1">
      <alignment vertical="top" wrapText="1" readingOrder="1"/>
      <protection locked="0"/>
    </xf>
    <xf numFmtId="0" fontId="38" fillId="0" borderId="58" xfId="0" applyFont="1" applyBorder="1" applyAlignment="1" applyProtection="1">
      <alignment horizontal="center" vertical="top" wrapText="1" readingOrder="1"/>
      <protection locked="0"/>
    </xf>
    <xf numFmtId="0" fontId="38" fillId="0" borderId="0" xfId="0" applyFont="1" applyBorder="1" applyAlignment="1" applyProtection="1">
      <alignment horizontal="center" vertical="top" wrapText="1" readingOrder="1"/>
      <protection locked="0"/>
    </xf>
    <xf numFmtId="0" fontId="38" fillId="0" borderId="60" xfId="0" applyFont="1" applyBorder="1" applyAlignment="1" applyProtection="1">
      <alignment horizontal="center" vertical="top" wrapText="1" readingOrder="1"/>
      <protection locked="0"/>
    </xf>
    <xf numFmtId="0" fontId="38" fillId="0" borderId="61" xfId="0" applyFont="1" applyBorder="1" applyAlignment="1" applyProtection="1">
      <alignment horizontal="center" vertical="top" wrapText="1" readingOrder="1"/>
      <protection locked="0"/>
    </xf>
    <xf numFmtId="0" fontId="41" fillId="4" borderId="35" xfId="0" applyFont="1" applyFill="1" applyBorder="1" applyAlignment="1" applyProtection="1">
      <alignment horizontal="left" vertical="top" wrapText="1" readingOrder="1"/>
      <protection locked="0"/>
    </xf>
    <xf numFmtId="0" fontId="41" fillId="4" borderId="39" xfId="0" applyFont="1" applyFill="1" applyBorder="1" applyAlignment="1" applyProtection="1">
      <alignment horizontal="left" vertical="top" wrapText="1" readingOrder="1"/>
      <protection locked="0"/>
    </xf>
    <xf numFmtId="0" fontId="41" fillId="4" borderId="27" xfId="0" applyFont="1" applyFill="1" applyBorder="1" applyAlignment="1" applyProtection="1">
      <alignment horizontal="left" vertical="top" wrapText="1" readingOrder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43" fontId="41" fillId="4" borderId="35" xfId="1" applyFont="1" applyFill="1" applyBorder="1" applyAlignment="1" applyProtection="1">
      <alignment horizontal="center" vertical="top" wrapText="1" readingOrder="1"/>
      <protection locked="0"/>
    </xf>
    <xf numFmtId="43" fontId="41" fillId="4" borderId="39" xfId="1" applyFont="1" applyFill="1" applyBorder="1" applyAlignment="1" applyProtection="1">
      <alignment horizontal="center" vertical="top" wrapText="1" readingOrder="1"/>
      <protection locked="0"/>
    </xf>
    <xf numFmtId="0" fontId="40" fillId="4" borderId="67" xfId="0" applyFont="1" applyFill="1" applyBorder="1" applyAlignment="1" applyProtection="1">
      <alignment horizontal="left" wrapText="1" readingOrder="1"/>
      <protection locked="0"/>
    </xf>
    <xf numFmtId="0" fontId="41" fillId="7" borderId="27" xfId="0" applyFont="1" applyFill="1" applyBorder="1" applyAlignment="1" applyProtection="1">
      <alignment horizontal="left" vertical="top" wrapText="1" readingOrder="1"/>
      <protection locked="0"/>
    </xf>
    <xf numFmtId="0" fontId="41" fillId="7" borderId="35" xfId="0" applyFont="1" applyFill="1" applyBorder="1" applyAlignment="1" applyProtection="1">
      <alignment horizontal="left" vertical="top" wrapText="1" readingOrder="1"/>
      <protection locked="0"/>
    </xf>
    <xf numFmtId="0" fontId="41" fillId="7" borderId="39" xfId="0" applyFont="1" applyFill="1" applyBorder="1" applyAlignment="1" applyProtection="1">
      <alignment horizontal="left" vertical="top" wrapText="1" readingOrder="1"/>
      <protection locked="0"/>
    </xf>
    <xf numFmtId="170" fontId="41" fillId="4" borderId="35" xfId="0" applyNumberFormat="1" applyFont="1" applyFill="1" applyBorder="1" applyAlignment="1" applyProtection="1">
      <alignment horizontal="center" vertical="top" wrapText="1" readingOrder="1"/>
      <protection locked="0"/>
    </xf>
    <xf numFmtId="170" fontId="41" fillId="4" borderId="39" xfId="0" applyNumberFormat="1" applyFont="1" applyFill="1" applyBorder="1" applyAlignment="1" applyProtection="1">
      <alignment horizontal="center" vertical="top" wrapText="1" readingOrder="1"/>
      <protection locked="0"/>
    </xf>
    <xf numFmtId="170" fontId="41" fillId="4" borderId="27" xfId="0" applyNumberFormat="1" applyFont="1" applyFill="1" applyBorder="1" applyAlignment="1" applyProtection="1">
      <alignment horizontal="center" vertical="top" wrapText="1" readingOrder="1"/>
      <protection locked="0"/>
    </xf>
    <xf numFmtId="0" fontId="0" fillId="4" borderId="27" xfId="0" applyFill="1" applyBorder="1" applyAlignment="1" applyProtection="1">
      <alignment horizontal="center" vertical="top" wrapText="1"/>
      <protection locked="0"/>
    </xf>
    <xf numFmtId="0" fontId="0" fillId="0" borderId="35" xfId="0" applyBorder="1" applyAlignment="1">
      <alignment horizontal="center"/>
    </xf>
    <xf numFmtId="0" fontId="0" fillId="0" borderId="39" xfId="0" applyBorder="1" applyAlignment="1">
      <alignment horizontal="center"/>
    </xf>
    <xf numFmtId="4" fontId="0" fillId="0" borderId="35" xfId="0" applyNumberFormat="1" applyBorder="1" applyAlignment="1">
      <alignment horizontal="center"/>
    </xf>
    <xf numFmtId="0" fontId="41" fillId="4" borderId="35" xfId="0" applyFont="1" applyFill="1" applyBorder="1" applyAlignment="1" applyProtection="1">
      <alignment horizontal="center" vertical="top" wrapText="1" readingOrder="1"/>
      <protection locked="0"/>
    </xf>
    <xf numFmtId="0" fontId="41" fillId="4" borderId="39" xfId="0" applyFont="1" applyFill="1" applyBorder="1" applyAlignment="1" applyProtection="1">
      <alignment horizontal="center" vertical="top" wrapText="1" readingOrder="1"/>
      <protection locked="0"/>
    </xf>
    <xf numFmtId="170" fontId="41" fillId="7" borderId="27" xfId="0" applyNumberFormat="1" applyFont="1" applyFill="1" applyBorder="1" applyAlignment="1" applyProtection="1">
      <alignment horizontal="center" vertical="top" wrapText="1" readingOrder="1"/>
      <protection locked="0"/>
    </xf>
    <xf numFmtId="43" fontId="41" fillId="7" borderId="35" xfId="1" applyFont="1" applyFill="1" applyBorder="1" applyAlignment="1" applyProtection="1">
      <alignment horizontal="center" vertical="top" wrapText="1" readingOrder="1"/>
      <protection locked="0"/>
    </xf>
    <xf numFmtId="43" fontId="41" fillId="7" borderId="39" xfId="1" applyFont="1" applyFill="1" applyBorder="1" applyAlignment="1" applyProtection="1">
      <alignment horizontal="center" vertical="top" wrapText="1" readingOrder="1"/>
      <protection locked="0"/>
    </xf>
    <xf numFmtId="0" fontId="41" fillId="0" borderId="27" xfId="0" applyFont="1" applyBorder="1" applyAlignment="1" applyProtection="1">
      <alignment horizontal="left" vertical="top" wrapText="1" readingOrder="1"/>
      <protection locked="0"/>
    </xf>
    <xf numFmtId="43" fontId="41" fillId="7" borderId="27" xfId="1" applyFont="1" applyFill="1" applyBorder="1" applyAlignment="1" applyProtection="1">
      <alignment horizontal="left" vertical="top" wrapText="1" readingOrder="1"/>
      <protection locked="0"/>
    </xf>
    <xf numFmtId="43" fontId="9" fillId="4" borderId="27" xfId="1" applyFont="1" applyFill="1" applyBorder="1" applyAlignment="1" applyProtection="1">
      <alignment vertical="top" wrapText="1"/>
      <protection locked="0"/>
    </xf>
    <xf numFmtId="4" fontId="45" fillId="4" borderId="27" xfId="0" applyNumberFormat="1" applyFont="1" applyFill="1" applyBorder="1" applyAlignment="1" applyProtection="1">
      <alignment horizontal="right" vertical="center" wrapText="1"/>
    </xf>
    <xf numFmtId="43" fontId="41" fillId="7" borderId="27" xfId="1" applyFont="1" applyFill="1" applyBorder="1" applyAlignment="1" applyProtection="1">
      <alignment horizontal="center" vertical="top" wrapText="1" readingOrder="1"/>
      <protection locked="0"/>
    </xf>
    <xf numFmtId="43" fontId="9" fillId="4" borderId="27" xfId="1" applyFont="1" applyFill="1" applyBorder="1" applyAlignment="1" applyProtection="1">
      <alignment horizontal="center" vertical="top" wrapText="1"/>
      <protection locked="0"/>
    </xf>
    <xf numFmtId="0" fontId="41" fillId="7" borderId="35" xfId="0" applyFont="1" applyFill="1" applyBorder="1" applyAlignment="1" applyProtection="1">
      <alignment horizontal="center" vertical="top" wrapText="1" readingOrder="1"/>
      <protection locked="0"/>
    </xf>
    <xf numFmtId="0" fontId="41" fillId="7" borderId="39" xfId="0" applyFont="1" applyFill="1" applyBorder="1" applyAlignment="1" applyProtection="1">
      <alignment horizontal="center" vertical="top" wrapText="1" readingOrder="1"/>
      <protection locked="0"/>
    </xf>
    <xf numFmtId="43" fontId="9" fillId="4" borderId="35" xfId="1" applyFont="1" applyFill="1" applyBorder="1" applyAlignment="1" applyProtection="1">
      <alignment horizontal="center" vertical="top" wrapText="1" readingOrder="1"/>
      <protection locked="0"/>
    </xf>
    <xf numFmtId="43" fontId="9" fillId="4" borderId="39" xfId="1" applyFont="1" applyFill="1" applyBorder="1" applyAlignment="1" applyProtection="1">
      <alignment horizontal="center" vertical="top" wrapText="1" readingOrder="1"/>
      <protection locked="0"/>
    </xf>
    <xf numFmtId="0" fontId="40" fillId="0" borderId="58" xfId="0" applyFont="1" applyBorder="1" applyAlignment="1" applyProtection="1">
      <alignment horizontal="center" vertical="top" wrapText="1" readingOrder="1"/>
      <protection locked="0"/>
    </xf>
    <xf numFmtId="0" fontId="40" fillId="0" borderId="0" xfId="0" applyFont="1" applyBorder="1" applyAlignment="1" applyProtection="1">
      <alignment horizontal="center" vertical="top" wrapText="1" readingOrder="1"/>
      <protection locked="0"/>
    </xf>
    <xf numFmtId="0" fontId="40" fillId="4" borderId="0" xfId="0" applyFont="1" applyFill="1" applyAlignment="1" applyProtection="1">
      <alignment horizontal="left" wrapText="1" readingOrder="1"/>
      <protection locked="0"/>
    </xf>
    <xf numFmtId="0" fontId="0" fillId="4" borderId="0" xfId="0" applyFill="1"/>
  </cellXfs>
  <cellStyles count="5">
    <cellStyle name="Comma" xfId="1" builtinId="3"/>
    <cellStyle name="Comma [0]" xfId="4" builtinId="6"/>
    <cellStyle name="Normal" xfId="0" builtinId="0"/>
    <cellStyle name="Normal 2" xfId="3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581025</xdr:colOff>
      <xdr:row>43</xdr:row>
      <xdr:rowOff>104775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6677025" cy="81057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11</xdr:col>
      <xdr:colOff>371475</xdr:colOff>
      <xdr:row>82</xdr:row>
      <xdr:rowOff>142875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8382000"/>
          <a:ext cx="6467475" cy="73818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11</xdr:col>
      <xdr:colOff>552450</xdr:colOff>
      <xdr:row>135</xdr:row>
      <xdr:rowOff>114300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6002000"/>
          <a:ext cx="6648450" cy="98298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137</xdr:row>
      <xdr:rowOff>0</xdr:rowOff>
    </xdr:from>
    <xdr:to>
      <xdr:col>10</xdr:col>
      <xdr:colOff>552450</xdr:colOff>
      <xdr:row>180</xdr:row>
      <xdr:rowOff>47625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6098500"/>
          <a:ext cx="6038850" cy="8239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13</xdr:row>
      <xdr:rowOff>127000</xdr:rowOff>
    </xdr:from>
    <xdr:to>
      <xdr:col>17</xdr:col>
      <xdr:colOff>1914525</xdr:colOff>
      <xdr:row>33</xdr:row>
      <xdr:rowOff>0</xdr:rowOff>
    </xdr:to>
    <xdr:sp macro="" textlink="">
      <xdr:nvSpPr>
        <xdr:cNvPr id="2" name="TextBox 1"/>
        <xdr:cNvSpPr txBox="1"/>
      </xdr:nvSpPr>
      <xdr:spPr>
        <a:xfrm>
          <a:off x="1" y="8013700"/>
          <a:ext cx="24469724" cy="7283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Buxheti i Kuvendit të Republikës së Kosovës, i ndarë sipas Ligjit për Buxhetin e Republikës së Kosovës për vitin 2021, Ligji nr.07/L-041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ka qene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10.880.008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€ dhe atë sipas kategorive ekonomike në vijim: Pagat 7.671.249 € ,m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a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llra dhe shërbime 1.544.944€, shpenzime komunale 241.000 €, subvencione dhe transfere 140.000 € dhe shpenzime kapitale 1.282.815 €. Në buxhetin e Kuvendit të Republikës së Kosovës pjesën më të madhe të buxhetit e kanë pagat me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70,5 %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,mallrat dhe shërbimet me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14,19%,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shpenzimet kapitale me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11,79%,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shpenzimet komunale me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2,21% si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dhe subvencionet dhe transferet me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1.28 %.</a:t>
          </a:r>
          <a:r>
            <a:rPr lang="en-US" sz="3600" b="0" i="0" u="none" strike="noStrike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€ , ndersa buxheti perfundimtar SIMFK është 8.400.528,33 €, paraqitur neper kategoria ekonomike  është si ne vijim: Pagat 6.806.256,62 € , Mallrat dhe sherbimet 863.656,72 €, Shpenzimet komunale 170.932,99 €, subvencionet dhe transferet 9.800 € dhe shpenzimet kapitale 549.882 €.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 Nisur nga vleresimi i pergjithshem del se niveli i realizimit te buxhetit te Kuvendit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te Republikes se Kosovës eshte 8.083.</a:t>
          </a:r>
          <a:r>
            <a:rPr lang="sq-AL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212.74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€ ose shprehur ne perqindje  96,22 % e buxhetit te ndarë ne SIMFK .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Alokimi i fondeve është bërë nga Ministria e Financave, Punes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dhe Transfereve per vitin  2021 sipas planit të rrjedhës së parasë .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Në këtë raport  do të paraqiten në mënyrë të hollësishme shpenzimet  nga buxheti i Kuvendit për</a:t>
          </a:r>
          <a:r>
            <a:rPr lang="en-US" sz="3600" b="0" i="0" u="none" strike="noStrike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  vitin 2021. </a:t>
          </a:r>
          <a:endParaRPr lang="en-US" sz="3600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oneCellAnchor>
    <xdr:from>
      <xdr:col>17</xdr:col>
      <xdr:colOff>266700</xdr:colOff>
      <xdr:row>33</xdr:row>
      <xdr:rowOff>88898</xdr:rowOff>
    </xdr:from>
    <xdr:ext cx="3990975" cy="264560"/>
    <xdr:sp macro="" textlink="">
      <xdr:nvSpPr>
        <xdr:cNvPr id="3" name="TextBox 2"/>
        <xdr:cNvSpPr txBox="1"/>
      </xdr:nvSpPr>
      <xdr:spPr>
        <a:xfrm>
          <a:off x="22821900" y="15386048"/>
          <a:ext cx="399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16</xdr:col>
      <xdr:colOff>247650</xdr:colOff>
      <xdr:row>33</xdr:row>
      <xdr:rowOff>0</xdr:rowOff>
    </xdr:from>
    <xdr:ext cx="2457450" cy="264560"/>
    <xdr:sp macro="" textlink="">
      <xdr:nvSpPr>
        <xdr:cNvPr id="4" name="TextBox 3"/>
        <xdr:cNvSpPr txBox="1"/>
      </xdr:nvSpPr>
      <xdr:spPr>
        <a:xfrm>
          <a:off x="21336000" y="15297150"/>
          <a:ext cx="24574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200024</xdr:colOff>
      <xdr:row>35</xdr:row>
      <xdr:rowOff>76200</xdr:rowOff>
    </xdr:from>
    <xdr:to>
      <xdr:col>18</xdr:col>
      <xdr:colOff>28575</xdr:colOff>
      <xdr:row>42</xdr:row>
      <xdr:rowOff>286</xdr:rowOff>
    </xdr:to>
    <xdr:sp macro="" textlink="">
      <xdr:nvSpPr>
        <xdr:cNvPr id="5" name="TextBox 4"/>
        <xdr:cNvSpPr txBox="1"/>
      </xdr:nvSpPr>
      <xdr:spPr>
        <a:xfrm>
          <a:off x="200024" y="16535400"/>
          <a:ext cx="24403051" cy="38293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Kategoria e Pagave  merr pjesë ne buxhetin përfundimtar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SIMFK </a:t>
          </a:r>
          <a:r>
            <a:rPr lang="en-US" sz="3600" b="0" i="0" u="none" strike="noStrike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6.806.256,62 € o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se me </a:t>
          </a:r>
          <a:r>
            <a:rPr lang="en-US" sz="3600" b="0" i="0" u="none" strike="noStrike" baseline="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81,02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%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në buxhetin e </a:t>
          </a:r>
          <a:r>
            <a:rPr lang="sq-AL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alokuar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sq-AL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të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Kuvendit  , dhe si të tilla janë të ndara në katër Programe: Anëtarët e Kuvendit 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3.876.244,15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€,Administrata e Kuvendit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2.244.692,02 €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, Stafi mbështetës Politik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644.967,57 €</a:t>
          </a:r>
          <a:r>
            <a:rPr lang="en-US" sz="3600" b="0" i="0" u="none" strike="noStrike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 dhe 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Komisioni i ndihmës shtetërore 40.352,88€,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shuma e shpenzuar në këtë kategori për vitin 2021  është 6.805.</a:t>
          </a:r>
          <a:r>
            <a:rPr lang="sq-AL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780,73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€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ose shprehur në përqindje 99.99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% e buxhetit  të ndarë për  këtë katgori .</a:t>
          </a:r>
          <a:endParaRPr lang="en-US" sz="28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oneCellAnchor>
    <xdr:from>
      <xdr:col>16</xdr:col>
      <xdr:colOff>152400</xdr:colOff>
      <xdr:row>46</xdr:row>
      <xdr:rowOff>180975</xdr:rowOff>
    </xdr:from>
    <xdr:ext cx="184731" cy="264560"/>
    <xdr:sp macro="" textlink="">
      <xdr:nvSpPr>
        <xdr:cNvPr id="6" name="TextBox 5"/>
        <xdr:cNvSpPr txBox="1"/>
      </xdr:nvSpPr>
      <xdr:spPr>
        <a:xfrm>
          <a:off x="21240750" y="2212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16</xdr:col>
      <xdr:colOff>266700</xdr:colOff>
      <xdr:row>44</xdr:row>
      <xdr:rowOff>152400</xdr:rowOff>
    </xdr:from>
    <xdr:ext cx="184731" cy="264560"/>
    <xdr:sp macro="" textlink="">
      <xdr:nvSpPr>
        <xdr:cNvPr id="7" name="TextBox 6"/>
        <xdr:cNvSpPr txBox="1"/>
      </xdr:nvSpPr>
      <xdr:spPr>
        <a:xfrm>
          <a:off x="21355050" y="2143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152398</xdr:colOff>
      <xdr:row>58</xdr:row>
      <xdr:rowOff>161925</xdr:rowOff>
    </xdr:from>
    <xdr:to>
      <xdr:col>18</xdr:col>
      <xdr:colOff>47625</xdr:colOff>
      <xdr:row>66</xdr:row>
      <xdr:rowOff>0</xdr:rowOff>
    </xdr:to>
    <xdr:sp macro="" textlink="">
      <xdr:nvSpPr>
        <xdr:cNvPr id="8" name="TextBox 7"/>
        <xdr:cNvSpPr txBox="1"/>
      </xdr:nvSpPr>
      <xdr:spPr>
        <a:xfrm>
          <a:off x="152398" y="26527125"/>
          <a:ext cx="24469727" cy="2228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Kategoria e shpenzimeve komunale merr pjesë në buxhetin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përfundimtar 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SIMFK me 170.932,99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€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ose me </a:t>
          </a:r>
          <a:r>
            <a:rPr lang="en-US" sz="3600" b="0" i="0" u="none" strike="noStrike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2,03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%</a:t>
          </a:r>
          <a:r>
            <a:rPr lang="en-US" sz="3600" b="0" i="0" u="none" strike="noStrike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në buxhetin e Kuvendit 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për</a:t>
          </a:r>
          <a:r>
            <a:rPr lang="en-US" sz="3600" b="0" i="0" u="none" strike="noStrike">
              <a:solidFill>
                <a:srgbClr val="FF0000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vitin 2021,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këto fonde janë të ndara në programin Administrata e Kuvendit dhe Komisioni i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ndihmës shtetërore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. Shuma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e shpenzuar e buxhetit është </a:t>
          </a:r>
          <a:r>
            <a:rPr lang="en-US" sz="3600" b="0" i="0" u="none" strike="noStrike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170.932,99 € 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os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e </a:t>
          </a:r>
          <a:r>
            <a:rPr lang="en-US" sz="3600" b="0" i="0" u="none" strike="noStrike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100</a:t>
          </a:r>
          <a:r>
            <a:rPr lang="en-US" sz="3600" b="0" i="0" u="none" strike="noStrike">
              <a:solidFill>
                <a:srgbClr val="FF0000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% e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buxhetit  të ndarë në Komunali.</a:t>
          </a:r>
          <a:endParaRPr lang="en-US" sz="36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95250</xdr:colOff>
      <xdr:row>69</xdr:row>
      <xdr:rowOff>31750</xdr:rowOff>
    </xdr:from>
    <xdr:to>
      <xdr:col>18</xdr:col>
      <xdr:colOff>19050</xdr:colOff>
      <xdr:row>78</xdr:row>
      <xdr:rowOff>0</xdr:rowOff>
    </xdr:to>
    <xdr:sp macro="" textlink="">
      <xdr:nvSpPr>
        <xdr:cNvPr id="9" name="TextBox 8"/>
        <xdr:cNvSpPr txBox="1"/>
      </xdr:nvSpPr>
      <xdr:spPr>
        <a:xfrm>
          <a:off x="95250" y="30730825"/>
          <a:ext cx="24498300" cy="3054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Kategoria e Investimeve Kapitale merr pjesë në buxhetin </a:t>
          </a:r>
          <a:r>
            <a:rPr lang="en-US" sz="3600" b="0" i="0" u="none" strike="noStrike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SIMFK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me 549.882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€ ose me </a:t>
          </a:r>
          <a:r>
            <a:rPr lang="en-US" sz="3600" b="0" i="0" u="none" strike="noStrike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16,54%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në buxhetin e Kuvendit për 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vitin 2021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, këto fonde janë të ndara në programin Administrata e Kuvendit.  Shpenzime në këtë kategori janë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323.121.82 € ose </a:t>
          </a:r>
          <a:r>
            <a:rPr lang="en-US" sz="3600" b="0" i="0" u="none" strike="noStrike" baseline="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58,76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%  e buxhetit të ndar ne këtë kategori.</a:t>
          </a:r>
          <a:endParaRPr lang="en-US" sz="36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152400</xdr:colOff>
      <xdr:row>80</xdr:row>
      <xdr:rowOff>95249</xdr:rowOff>
    </xdr:from>
    <xdr:to>
      <xdr:col>18</xdr:col>
      <xdr:colOff>0</xdr:colOff>
      <xdr:row>84</xdr:row>
      <xdr:rowOff>375227</xdr:rowOff>
    </xdr:to>
    <xdr:sp macro="" textlink="">
      <xdr:nvSpPr>
        <xdr:cNvPr id="10" name="TextBox 9"/>
        <xdr:cNvSpPr txBox="1"/>
      </xdr:nvSpPr>
      <xdr:spPr>
        <a:xfrm>
          <a:off x="152400" y="35823524"/>
          <a:ext cx="24422100" cy="161347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Kategoria e Subvencioneve dhe transfereve merr pjesë në buxhetin perfundimtar SIMFK 9.800 €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ose 0.11% e buxhetit te ndarë ,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të shpenzuara në këtë kategori gjatë kësaj periudhe janë 9.800 € ose 100 % e buxhetit në këtë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kategori</a:t>
          </a:r>
          <a:endParaRPr lang="en-US" sz="36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247649</xdr:colOff>
      <xdr:row>87</xdr:row>
      <xdr:rowOff>304800</xdr:rowOff>
    </xdr:from>
    <xdr:to>
      <xdr:col>18</xdr:col>
      <xdr:colOff>9524</xdr:colOff>
      <xdr:row>97</xdr:row>
      <xdr:rowOff>288</xdr:rowOff>
    </xdr:to>
    <xdr:sp macro="" textlink="">
      <xdr:nvSpPr>
        <xdr:cNvPr id="11" name="TextBox 10"/>
        <xdr:cNvSpPr txBox="1"/>
      </xdr:nvSpPr>
      <xdr:spPr>
        <a:xfrm>
          <a:off x="247649" y="38938200"/>
          <a:ext cx="24336375" cy="31149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n-US" sz="3600">
            <a:solidFill>
              <a:srgbClr val="FF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142873</xdr:colOff>
      <xdr:row>43</xdr:row>
      <xdr:rowOff>190498</xdr:rowOff>
    </xdr:from>
    <xdr:to>
      <xdr:col>18</xdr:col>
      <xdr:colOff>47625</xdr:colOff>
      <xdr:row>54</xdr:row>
      <xdr:rowOff>375227</xdr:rowOff>
    </xdr:to>
    <xdr:sp macro="" textlink="">
      <xdr:nvSpPr>
        <xdr:cNvPr id="12" name="TextBox 11"/>
        <xdr:cNvSpPr txBox="1"/>
      </xdr:nvSpPr>
      <xdr:spPr>
        <a:xfrm>
          <a:off x="142873" y="21135973"/>
          <a:ext cx="24479252" cy="385185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Kategoria e Mallrave dhe Shërbimeve merr pjesë në buxhetin </a:t>
          </a:r>
          <a:r>
            <a:rPr lang="en-US" sz="3600" b="0" i="0" u="none" strike="noStrike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përfundimtar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SIMFK me 863.656,72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€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ose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u="none" strike="noStrike" baseline="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10,28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%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në buxhetin e Kuvendit 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per vitin 2021,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dhe si të tilla janë të ndara në katër Programe: Anëtarët e Kuvendit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u="none" strike="noStrike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283.186,08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€,Administrata e Kuvendit 543.785,76</a:t>
          </a:r>
          <a:r>
            <a:rPr lang="en-US" sz="3600" b="0" i="0" u="none" strike="noStrike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€ , Stafi mbështetës Politik 19.730,60</a:t>
          </a:r>
          <a:r>
            <a:rPr lang="en-US" sz="3600" b="0" i="0" u="none" strike="noStrike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€</a:t>
          </a:r>
          <a:r>
            <a:rPr lang="en-US" sz="3600" b="0" i="0" u="none" strike="noStrike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 dhe K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omisioni i ndihmës shteterore 16.954,28€, shkalla e shpenzimit të buxhetit në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këtë kategori për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këtë periudhë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është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773.577,20</a:t>
          </a:r>
          <a:r>
            <a:rPr lang="en-US" sz="3600" b="0" i="0" u="none" strike="noStrike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 €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ose </a:t>
          </a:r>
          <a:r>
            <a:rPr lang="en-US" sz="3600" b="0" i="0" u="none" strike="noStrike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89,56</a:t>
          </a:r>
          <a:r>
            <a:rPr lang="en-US" sz="3600" b="0" i="0" u="none" strike="noStrike" baseline="0">
              <a:solidFill>
                <a:srgbClr val="FF0000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%,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krahasuar  me  buxhetin SIMFK të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Kuvendit</a:t>
          </a:r>
          <a:r>
            <a:rPr lang="en-US" sz="28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në Mallra dhe sherbime .</a:t>
          </a:r>
          <a:endParaRPr lang="en-US" sz="3600">
            <a:solidFill>
              <a:srgbClr val="FF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28" workbookViewId="0">
      <selection activeCell="B138" sqref="B138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87"/>
  <sheetViews>
    <sheetView workbookViewId="0">
      <selection activeCell="O24" sqref="O24"/>
    </sheetView>
  </sheetViews>
  <sheetFormatPr defaultColWidth="7" defaultRowHeight="15" x14ac:dyDescent="0.25"/>
  <cols>
    <col min="1" max="1" width="2.28515625" customWidth="1"/>
    <col min="2" max="2" width="0" hidden="1" customWidth="1"/>
    <col min="3" max="3" width="7.85546875" customWidth="1"/>
    <col min="4" max="4" width="6.5703125" hidden="1" customWidth="1"/>
    <col min="5" max="5" width="35.7109375" customWidth="1"/>
    <col min="6" max="6" width="15.42578125" hidden="1" customWidth="1"/>
    <col min="7" max="7" width="12.7109375" customWidth="1"/>
    <col min="8" max="8" width="21.7109375" customWidth="1"/>
    <col min="9" max="9" width="26" customWidth="1"/>
    <col min="10" max="10" width="21" customWidth="1"/>
    <col min="11" max="11" width="33.5703125" customWidth="1"/>
    <col min="12" max="12" width="1.42578125" customWidth="1"/>
    <col min="13" max="240" width="9.140625" customWidth="1"/>
    <col min="241" max="241" width="2.28515625" customWidth="1"/>
    <col min="242" max="242" width="0" hidden="1" customWidth="1"/>
    <col min="243" max="243" width="11.7109375" customWidth="1"/>
    <col min="244" max="244" width="19.42578125" customWidth="1"/>
    <col min="245" max="245" width="8.5703125" customWidth="1"/>
    <col min="246" max="246" width="1.28515625" customWidth="1"/>
    <col min="247" max="247" width="6.7109375" customWidth="1"/>
    <col min="248" max="248" width="11.140625" customWidth="1"/>
    <col min="249" max="249" width="7.5703125" customWidth="1"/>
    <col min="257" max="257" width="2.28515625" customWidth="1"/>
    <col min="258" max="258" width="0" hidden="1" customWidth="1"/>
    <col min="259" max="259" width="7.85546875" customWidth="1"/>
    <col min="260" max="260" width="0" hidden="1" customWidth="1"/>
    <col min="261" max="261" width="35.7109375" customWidth="1"/>
    <col min="262" max="262" width="0" hidden="1" customWidth="1"/>
    <col min="263" max="263" width="12.7109375" customWidth="1"/>
    <col min="264" max="264" width="21.7109375" customWidth="1"/>
    <col min="265" max="265" width="26" customWidth="1"/>
    <col min="266" max="266" width="21" customWidth="1"/>
    <col min="267" max="267" width="33.5703125" customWidth="1"/>
    <col min="268" max="268" width="1.42578125" customWidth="1"/>
    <col min="269" max="496" width="9.140625" customWidth="1"/>
    <col min="497" max="497" width="2.28515625" customWidth="1"/>
    <col min="498" max="498" width="0" hidden="1" customWidth="1"/>
    <col min="499" max="499" width="11.7109375" customWidth="1"/>
    <col min="500" max="500" width="19.42578125" customWidth="1"/>
    <col min="501" max="501" width="8.5703125" customWidth="1"/>
    <col min="502" max="502" width="1.28515625" customWidth="1"/>
    <col min="503" max="503" width="6.7109375" customWidth="1"/>
    <col min="504" max="504" width="11.140625" customWidth="1"/>
    <col min="505" max="505" width="7.5703125" customWidth="1"/>
    <col min="513" max="513" width="2.28515625" customWidth="1"/>
    <col min="514" max="514" width="0" hidden="1" customWidth="1"/>
    <col min="515" max="515" width="7.85546875" customWidth="1"/>
    <col min="516" max="516" width="0" hidden="1" customWidth="1"/>
    <col min="517" max="517" width="35.7109375" customWidth="1"/>
    <col min="518" max="518" width="0" hidden="1" customWidth="1"/>
    <col min="519" max="519" width="12.7109375" customWidth="1"/>
    <col min="520" max="520" width="21.7109375" customWidth="1"/>
    <col min="521" max="521" width="26" customWidth="1"/>
    <col min="522" max="522" width="21" customWidth="1"/>
    <col min="523" max="523" width="33.5703125" customWidth="1"/>
    <col min="524" max="524" width="1.42578125" customWidth="1"/>
    <col min="525" max="752" width="9.140625" customWidth="1"/>
    <col min="753" max="753" width="2.28515625" customWidth="1"/>
    <col min="754" max="754" width="0" hidden="1" customWidth="1"/>
    <col min="755" max="755" width="11.7109375" customWidth="1"/>
    <col min="756" max="756" width="19.42578125" customWidth="1"/>
    <col min="757" max="757" width="8.5703125" customWidth="1"/>
    <col min="758" max="758" width="1.28515625" customWidth="1"/>
    <col min="759" max="759" width="6.7109375" customWidth="1"/>
    <col min="760" max="760" width="11.140625" customWidth="1"/>
    <col min="761" max="761" width="7.5703125" customWidth="1"/>
    <col min="769" max="769" width="2.28515625" customWidth="1"/>
    <col min="770" max="770" width="0" hidden="1" customWidth="1"/>
    <col min="771" max="771" width="7.85546875" customWidth="1"/>
    <col min="772" max="772" width="0" hidden="1" customWidth="1"/>
    <col min="773" max="773" width="35.7109375" customWidth="1"/>
    <col min="774" max="774" width="0" hidden="1" customWidth="1"/>
    <col min="775" max="775" width="12.7109375" customWidth="1"/>
    <col min="776" max="776" width="21.7109375" customWidth="1"/>
    <col min="777" max="777" width="26" customWidth="1"/>
    <col min="778" max="778" width="21" customWidth="1"/>
    <col min="779" max="779" width="33.5703125" customWidth="1"/>
    <col min="780" max="780" width="1.42578125" customWidth="1"/>
    <col min="781" max="1008" width="9.140625" customWidth="1"/>
    <col min="1009" max="1009" width="2.28515625" customWidth="1"/>
    <col min="1010" max="1010" width="0" hidden="1" customWidth="1"/>
    <col min="1011" max="1011" width="11.7109375" customWidth="1"/>
    <col min="1012" max="1012" width="19.42578125" customWidth="1"/>
    <col min="1013" max="1013" width="8.5703125" customWidth="1"/>
    <col min="1014" max="1014" width="1.28515625" customWidth="1"/>
    <col min="1015" max="1015" width="6.7109375" customWidth="1"/>
    <col min="1016" max="1016" width="11.140625" customWidth="1"/>
    <col min="1017" max="1017" width="7.5703125" customWidth="1"/>
    <col min="1025" max="1025" width="2.28515625" customWidth="1"/>
    <col min="1026" max="1026" width="0" hidden="1" customWidth="1"/>
    <col min="1027" max="1027" width="7.85546875" customWidth="1"/>
    <col min="1028" max="1028" width="0" hidden="1" customWidth="1"/>
    <col min="1029" max="1029" width="35.7109375" customWidth="1"/>
    <col min="1030" max="1030" width="0" hidden="1" customWidth="1"/>
    <col min="1031" max="1031" width="12.7109375" customWidth="1"/>
    <col min="1032" max="1032" width="21.7109375" customWidth="1"/>
    <col min="1033" max="1033" width="26" customWidth="1"/>
    <col min="1034" max="1034" width="21" customWidth="1"/>
    <col min="1035" max="1035" width="33.5703125" customWidth="1"/>
    <col min="1036" max="1036" width="1.42578125" customWidth="1"/>
    <col min="1037" max="1264" width="9.140625" customWidth="1"/>
    <col min="1265" max="1265" width="2.28515625" customWidth="1"/>
    <col min="1266" max="1266" width="0" hidden="1" customWidth="1"/>
    <col min="1267" max="1267" width="11.7109375" customWidth="1"/>
    <col min="1268" max="1268" width="19.42578125" customWidth="1"/>
    <col min="1269" max="1269" width="8.5703125" customWidth="1"/>
    <col min="1270" max="1270" width="1.28515625" customWidth="1"/>
    <col min="1271" max="1271" width="6.7109375" customWidth="1"/>
    <col min="1272" max="1272" width="11.140625" customWidth="1"/>
    <col min="1273" max="1273" width="7.5703125" customWidth="1"/>
    <col min="1281" max="1281" width="2.28515625" customWidth="1"/>
    <col min="1282" max="1282" width="0" hidden="1" customWidth="1"/>
    <col min="1283" max="1283" width="7.85546875" customWidth="1"/>
    <col min="1284" max="1284" width="0" hidden="1" customWidth="1"/>
    <col min="1285" max="1285" width="35.7109375" customWidth="1"/>
    <col min="1286" max="1286" width="0" hidden="1" customWidth="1"/>
    <col min="1287" max="1287" width="12.7109375" customWidth="1"/>
    <col min="1288" max="1288" width="21.7109375" customWidth="1"/>
    <col min="1289" max="1289" width="26" customWidth="1"/>
    <col min="1290" max="1290" width="21" customWidth="1"/>
    <col min="1291" max="1291" width="33.5703125" customWidth="1"/>
    <col min="1292" max="1292" width="1.42578125" customWidth="1"/>
    <col min="1293" max="1520" width="9.140625" customWidth="1"/>
    <col min="1521" max="1521" width="2.28515625" customWidth="1"/>
    <col min="1522" max="1522" width="0" hidden="1" customWidth="1"/>
    <col min="1523" max="1523" width="11.7109375" customWidth="1"/>
    <col min="1524" max="1524" width="19.42578125" customWidth="1"/>
    <col min="1525" max="1525" width="8.5703125" customWidth="1"/>
    <col min="1526" max="1526" width="1.28515625" customWidth="1"/>
    <col min="1527" max="1527" width="6.7109375" customWidth="1"/>
    <col min="1528" max="1528" width="11.140625" customWidth="1"/>
    <col min="1529" max="1529" width="7.5703125" customWidth="1"/>
    <col min="1537" max="1537" width="2.28515625" customWidth="1"/>
    <col min="1538" max="1538" width="0" hidden="1" customWidth="1"/>
    <col min="1539" max="1539" width="7.85546875" customWidth="1"/>
    <col min="1540" max="1540" width="0" hidden="1" customWidth="1"/>
    <col min="1541" max="1541" width="35.7109375" customWidth="1"/>
    <col min="1542" max="1542" width="0" hidden="1" customWidth="1"/>
    <col min="1543" max="1543" width="12.7109375" customWidth="1"/>
    <col min="1544" max="1544" width="21.7109375" customWidth="1"/>
    <col min="1545" max="1545" width="26" customWidth="1"/>
    <col min="1546" max="1546" width="21" customWidth="1"/>
    <col min="1547" max="1547" width="33.5703125" customWidth="1"/>
    <col min="1548" max="1548" width="1.42578125" customWidth="1"/>
    <col min="1549" max="1776" width="9.140625" customWidth="1"/>
    <col min="1777" max="1777" width="2.28515625" customWidth="1"/>
    <col min="1778" max="1778" width="0" hidden="1" customWidth="1"/>
    <col min="1779" max="1779" width="11.7109375" customWidth="1"/>
    <col min="1780" max="1780" width="19.42578125" customWidth="1"/>
    <col min="1781" max="1781" width="8.5703125" customWidth="1"/>
    <col min="1782" max="1782" width="1.28515625" customWidth="1"/>
    <col min="1783" max="1783" width="6.7109375" customWidth="1"/>
    <col min="1784" max="1784" width="11.140625" customWidth="1"/>
    <col min="1785" max="1785" width="7.5703125" customWidth="1"/>
    <col min="1793" max="1793" width="2.28515625" customWidth="1"/>
    <col min="1794" max="1794" width="0" hidden="1" customWidth="1"/>
    <col min="1795" max="1795" width="7.85546875" customWidth="1"/>
    <col min="1796" max="1796" width="0" hidden="1" customWidth="1"/>
    <col min="1797" max="1797" width="35.7109375" customWidth="1"/>
    <col min="1798" max="1798" width="0" hidden="1" customWidth="1"/>
    <col min="1799" max="1799" width="12.7109375" customWidth="1"/>
    <col min="1800" max="1800" width="21.7109375" customWidth="1"/>
    <col min="1801" max="1801" width="26" customWidth="1"/>
    <col min="1802" max="1802" width="21" customWidth="1"/>
    <col min="1803" max="1803" width="33.5703125" customWidth="1"/>
    <col min="1804" max="1804" width="1.42578125" customWidth="1"/>
    <col min="1805" max="2032" width="9.140625" customWidth="1"/>
    <col min="2033" max="2033" width="2.28515625" customWidth="1"/>
    <col min="2034" max="2034" width="0" hidden="1" customWidth="1"/>
    <col min="2035" max="2035" width="11.7109375" customWidth="1"/>
    <col min="2036" max="2036" width="19.42578125" customWidth="1"/>
    <col min="2037" max="2037" width="8.5703125" customWidth="1"/>
    <col min="2038" max="2038" width="1.28515625" customWidth="1"/>
    <col min="2039" max="2039" width="6.7109375" customWidth="1"/>
    <col min="2040" max="2040" width="11.140625" customWidth="1"/>
    <col min="2041" max="2041" width="7.5703125" customWidth="1"/>
    <col min="2049" max="2049" width="2.28515625" customWidth="1"/>
    <col min="2050" max="2050" width="0" hidden="1" customWidth="1"/>
    <col min="2051" max="2051" width="7.85546875" customWidth="1"/>
    <col min="2052" max="2052" width="0" hidden="1" customWidth="1"/>
    <col min="2053" max="2053" width="35.7109375" customWidth="1"/>
    <col min="2054" max="2054" width="0" hidden="1" customWidth="1"/>
    <col min="2055" max="2055" width="12.7109375" customWidth="1"/>
    <col min="2056" max="2056" width="21.7109375" customWidth="1"/>
    <col min="2057" max="2057" width="26" customWidth="1"/>
    <col min="2058" max="2058" width="21" customWidth="1"/>
    <col min="2059" max="2059" width="33.5703125" customWidth="1"/>
    <col min="2060" max="2060" width="1.42578125" customWidth="1"/>
    <col min="2061" max="2288" width="9.140625" customWidth="1"/>
    <col min="2289" max="2289" width="2.28515625" customWidth="1"/>
    <col min="2290" max="2290" width="0" hidden="1" customWidth="1"/>
    <col min="2291" max="2291" width="11.7109375" customWidth="1"/>
    <col min="2292" max="2292" width="19.42578125" customWidth="1"/>
    <col min="2293" max="2293" width="8.5703125" customWidth="1"/>
    <col min="2294" max="2294" width="1.28515625" customWidth="1"/>
    <col min="2295" max="2295" width="6.7109375" customWidth="1"/>
    <col min="2296" max="2296" width="11.140625" customWidth="1"/>
    <col min="2297" max="2297" width="7.5703125" customWidth="1"/>
    <col min="2305" max="2305" width="2.28515625" customWidth="1"/>
    <col min="2306" max="2306" width="0" hidden="1" customWidth="1"/>
    <col min="2307" max="2307" width="7.85546875" customWidth="1"/>
    <col min="2308" max="2308" width="0" hidden="1" customWidth="1"/>
    <col min="2309" max="2309" width="35.7109375" customWidth="1"/>
    <col min="2310" max="2310" width="0" hidden="1" customWidth="1"/>
    <col min="2311" max="2311" width="12.7109375" customWidth="1"/>
    <col min="2312" max="2312" width="21.7109375" customWidth="1"/>
    <col min="2313" max="2313" width="26" customWidth="1"/>
    <col min="2314" max="2314" width="21" customWidth="1"/>
    <col min="2315" max="2315" width="33.5703125" customWidth="1"/>
    <col min="2316" max="2316" width="1.42578125" customWidth="1"/>
    <col min="2317" max="2544" width="9.140625" customWidth="1"/>
    <col min="2545" max="2545" width="2.28515625" customWidth="1"/>
    <col min="2546" max="2546" width="0" hidden="1" customWidth="1"/>
    <col min="2547" max="2547" width="11.7109375" customWidth="1"/>
    <col min="2548" max="2548" width="19.42578125" customWidth="1"/>
    <col min="2549" max="2549" width="8.5703125" customWidth="1"/>
    <col min="2550" max="2550" width="1.28515625" customWidth="1"/>
    <col min="2551" max="2551" width="6.7109375" customWidth="1"/>
    <col min="2552" max="2552" width="11.140625" customWidth="1"/>
    <col min="2553" max="2553" width="7.5703125" customWidth="1"/>
    <col min="2561" max="2561" width="2.28515625" customWidth="1"/>
    <col min="2562" max="2562" width="0" hidden="1" customWidth="1"/>
    <col min="2563" max="2563" width="7.85546875" customWidth="1"/>
    <col min="2564" max="2564" width="0" hidden="1" customWidth="1"/>
    <col min="2565" max="2565" width="35.7109375" customWidth="1"/>
    <col min="2566" max="2566" width="0" hidden="1" customWidth="1"/>
    <col min="2567" max="2567" width="12.7109375" customWidth="1"/>
    <col min="2568" max="2568" width="21.7109375" customWidth="1"/>
    <col min="2569" max="2569" width="26" customWidth="1"/>
    <col min="2570" max="2570" width="21" customWidth="1"/>
    <col min="2571" max="2571" width="33.5703125" customWidth="1"/>
    <col min="2572" max="2572" width="1.42578125" customWidth="1"/>
    <col min="2573" max="2800" width="9.140625" customWidth="1"/>
    <col min="2801" max="2801" width="2.28515625" customWidth="1"/>
    <col min="2802" max="2802" width="0" hidden="1" customWidth="1"/>
    <col min="2803" max="2803" width="11.7109375" customWidth="1"/>
    <col min="2804" max="2804" width="19.42578125" customWidth="1"/>
    <col min="2805" max="2805" width="8.5703125" customWidth="1"/>
    <col min="2806" max="2806" width="1.28515625" customWidth="1"/>
    <col min="2807" max="2807" width="6.7109375" customWidth="1"/>
    <col min="2808" max="2808" width="11.140625" customWidth="1"/>
    <col min="2809" max="2809" width="7.5703125" customWidth="1"/>
    <col min="2817" max="2817" width="2.28515625" customWidth="1"/>
    <col min="2818" max="2818" width="0" hidden="1" customWidth="1"/>
    <col min="2819" max="2819" width="7.85546875" customWidth="1"/>
    <col min="2820" max="2820" width="0" hidden="1" customWidth="1"/>
    <col min="2821" max="2821" width="35.7109375" customWidth="1"/>
    <col min="2822" max="2822" width="0" hidden="1" customWidth="1"/>
    <col min="2823" max="2823" width="12.7109375" customWidth="1"/>
    <col min="2824" max="2824" width="21.7109375" customWidth="1"/>
    <col min="2825" max="2825" width="26" customWidth="1"/>
    <col min="2826" max="2826" width="21" customWidth="1"/>
    <col min="2827" max="2827" width="33.5703125" customWidth="1"/>
    <col min="2828" max="2828" width="1.42578125" customWidth="1"/>
    <col min="2829" max="3056" width="9.140625" customWidth="1"/>
    <col min="3057" max="3057" width="2.28515625" customWidth="1"/>
    <col min="3058" max="3058" width="0" hidden="1" customWidth="1"/>
    <col min="3059" max="3059" width="11.7109375" customWidth="1"/>
    <col min="3060" max="3060" width="19.42578125" customWidth="1"/>
    <col min="3061" max="3061" width="8.5703125" customWidth="1"/>
    <col min="3062" max="3062" width="1.28515625" customWidth="1"/>
    <col min="3063" max="3063" width="6.7109375" customWidth="1"/>
    <col min="3064" max="3064" width="11.140625" customWidth="1"/>
    <col min="3065" max="3065" width="7.5703125" customWidth="1"/>
    <col min="3073" max="3073" width="2.28515625" customWidth="1"/>
    <col min="3074" max="3074" width="0" hidden="1" customWidth="1"/>
    <col min="3075" max="3075" width="7.85546875" customWidth="1"/>
    <col min="3076" max="3076" width="0" hidden="1" customWidth="1"/>
    <col min="3077" max="3077" width="35.7109375" customWidth="1"/>
    <col min="3078" max="3078" width="0" hidden="1" customWidth="1"/>
    <col min="3079" max="3079" width="12.7109375" customWidth="1"/>
    <col min="3080" max="3080" width="21.7109375" customWidth="1"/>
    <col min="3081" max="3081" width="26" customWidth="1"/>
    <col min="3082" max="3082" width="21" customWidth="1"/>
    <col min="3083" max="3083" width="33.5703125" customWidth="1"/>
    <col min="3084" max="3084" width="1.42578125" customWidth="1"/>
    <col min="3085" max="3312" width="9.140625" customWidth="1"/>
    <col min="3313" max="3313" width="2.28515625" customWidth="1"/>
    <col min="3314" max="3314" width="0" hidden="1" customWidth="1"/>
    <col min="3315" max="3315" width="11.7109375" customWidth="1"/>
    <col min="3316" max="3316" width="19.42578125" customWidth="1"/>
    <col min="3317" max="3317" width="8.5703125" customWidth="1"/>
    <col min="3318" max="3318" width="1.28515625" customWidth="1"/>
    <col min="3319" max="3319" width="6.7109375" customWidth="1"/>
    <col min="3320" max="3320" width="11.140625" customWidth="1"/>
    <col min="3321" max="3321" width="7.5703125" customWidth="1"/>
    <col min="3329" max="3329" width="2.28515625" customWidth="1"/>
    <col min="3330" max="3330" width="0" hidden="1" customWidth="1"/>
    <col min="3331" max="3331" width="7.85546875" customWidth="1"/>
    <col min="3332" max="3332" width="0" hidden="1" customWidth="1"/>
    <col min="3333" max="3333" width="35.7109375" customWidth="1"/>
    <col min="3334" max="3334" width="0" hidden="1" customWidth="1"/>
    <col min="3335" max="3335" width="12.7109375" customWidth="1"/>
    <col min="3336" max="3336" width="21.7109375" customWidth="1"/>
    <col min="3337" max="3337" width="26" customWidth="1"/>
    <col min="3338" max="3338" width="21" customWidth="1"/>
    <col min="3339" max="3339" width="33.5703125" customWidth="1"/>
    <col min="3340" max="3340" width="1.42578125" customWidth="1"/>
    <col min="3341" max="3568" width="9.140625" customWidth="1"/>
    <col min="3569" max="3569" width="2.28515625" customWidth="1"/>
    <col min="3570" max="3570" width="0" hidden="1" customWidth="1"/>
    <col min="3571" max="3571" width="11.7109375" customWidth="1"/>
    <col min="3572" max="3572" width="19.42578125" customWidth="1"/>
    <col min="3573" max="3573" width="8.5703125" customWidth="1"/>
    <col min="3574" max="3574" width="1.28515625" customWidth="1"/>
    <col min="3575" max="3575" width="6.7109375" customWidth="1"/>
    <col min="3576" max="3576" width="11.140625" customWidth="1"/>
    <col min="3577" max="3577" width="7.5703125" customWidth="1"/>
    <col min="3585" max="3585" width="2.28515625" customWidth="1"/>
    <col min="3586" max="3586" width="0" hidden="1" customWidth="1"/>
    <col min="3587" max="3587" width="7.85546875" customWidth="1"/>
    <col min="3588" max="3588" width="0" hidden="1" customWidth="1"/>
    <col min="3589" max="3589" width="35.7109375" customWidth="1"/>
    <col min="3590" max="3590" width="0" hidden="1" customWidth="1"/>
    <col min="3591" max="3591" width="12.7109375" customWidth="1"/>
    <col min="3592" max="3592" width="21.7109375" customWidth="1"/>
    <col min="3593" max="3593" width="26" customWidth="1"/>
    <col min="3594" max="3594" width="21" customWidth="1"/>
    <col min="3595" max="3595" width="33.5703125" customWidth="1"/>
    <col min="3596" max="3596" width="1.42578125" customWidth="1"/>
    <col min="3597" max="3824" width="9.140625" customWidth="1"/>
    <col min="3825" max="3825" width="2.28515625" customWidth="1"/>
    <col min="3826" max="3826" width="0" hidden="1" customWidth="1"/>
    <col min="3827" max="3827" width="11.7109375" customWidth="1"/>
    <col min="3828" max="3828" width="19.42578125" customWidth="1"/>
    <col min="3829" max="3829" width="8.5703125" customWidth="1"/>
    <col min="3830" max="3830" width="1.28515625" customWidth="1"/>
    <col min="3831" max="3831" width="6.7109375" customWidth="1"/>
    <col min="3832" max="3832" width="11.140625" customWidth="1"/>
    <col min="3833" max="3833" width="7.5703125" customWidth="1"/>
    <col min="3841" max="3841" width="2.28515625" customWidth="1"/>
    <col min="3842" max="3842" width="0" hidden="1" customWidth="1"/>
    <col min="3843" max="3843" width="7.85546875" customWidth="1"/>
    <col min="3844" max="3844" width="0" hidden="1" customWidth="1"/>
    <col min="3845" max="3845" width="35.7109375" customWidth="1"/>
    <col min="3846" max="3846" width="0" hidden="1" customWidth="1"/>
    <col min="3847" max="3847" width="12.7109375" customWidth="1"/>
    <col min="3848" max="3848" width="21.7109375" customWidth="1"/>
    <col min="3849" max="3849" width="26" customWidth="1"/>
    <col min="3850" max="3850" width="21" customWidth="1"/>
    <col min="3851" max="3851" width="33.5703125" customWidth="1"/>
    <col min="3852" max="3852" width="1.42578125" customWidth="1"/>
    <col min="3853" max="4080" width="9.140625" customWidth="1"/>
    <col min="4081" max="4081" width="2.28515625" customWidth="1"/>
    <col min="4082" max="4082" width="0" hidden="1" customWidth="1"/>
    <col min="4083" max="4083" width="11.7109375" customWidth="1"/>
    <col min="4084" max="4084" width="19.42578125" customWidth="1"/>
    <col min="4085" max="4085" width="8.5703125" customWidth="1"/>
    <col min="4086" max="4086" width="1.28515625" customWidth="1"/>
    <col min="4087" max="4087" width="6.7109375" customWidth="1"/>
    <col min="4088" max="4088" width="11.140625" customWidth="1"/>
    <col min="4089" max="4089" width="7.5703125" customWidth="1"/>
    <col min="4097" max="4097" width="2.28515625" customWidth="1"/>
    <col min="4098" max="4098" width="0" hidden="1" customWidth="1"/>
    <col min="4099" max="4099" width="7.85546875" customWidth="1"/>
    <col min="4100" max="4100" width="0" hidden="1" customWidth="1"/>
    <col min="4101" max="4101" width="35.7109375" customWidth="1"/>
    <col min="4102" max="4102" width="0" hidden="1" customWidth="1"/>
    <col min="4103" max="4103" width="12.7109375" customWidth="1"/>
    <col min="4104" max="4104" width="21.7109375" customWidth="1"/>
    <col min="4105" max="4105" width="26" customWidth="1"/>
    <col min="4106" max="4106" width="21" customWidth="1"/>
    <col min="4107" max="4107" width="33.5703125" customWidth="1"/>
    <col min="4108" max="4108" width="1.42578125" customWidth="1"/>
    <col min="4109" max="4336" width="9.140625" customWidth="1"/>
    <col min="4337" max="4337" width="2.28515625" customWidth="1"/>
    <col min="4338" max="4338" width="0" hidden="1" customWidth="1"/>
    <col min="4339" max="4339" width="11.7109375" customWidth="1"/>
    <col min="4340" max="4340" width="19.42578125" customWidth="1"/>
    <col min="4341" max="4341" width="8.5703125" customWidth="1"/>
    <col min="4342" max="4342" width="1.28515625" customWidth="1"/>
    <col min="4343" max="4343" width="6.7109375" customWidth="1"/>
    <col min="4344" max="4344" width="11.140625" customWidth="1"/>
    <col min="4345" max="4345" width="7.5703125" customWidth="1"/>
    <col min="4353" max="4353" width="2.28515625" customWidth="1"/>
    <col min="4354" max="4354" width="0" hidden="1" customWidth="1"/>
    <col min="4355" max="4355" width="7.85546875" customWidth="1"/>
    <col min="4356" max="4356" width="0" hidden="1" customWidth="1"/>
    <col min="4357" max="4357" width="35.7109375" customWidth="1"/>
    <col min="4358" max="4358" width="0" hidden="1" customWidth="1"/>
    <col min="4359" max="4359" width="12.7109375" customWidth="1"/>
    <col min="4360" max="4360" width="21.7109375" customWidth="1"/>
    <col min="4361" max="4361" width="26" customWidth="1"/>
    <col min="4362" max="4362" width="21" customWidth="1"/>
    <col min="4363" max="4363" width="33.5703125" customWidth="1"/>
    <col min="4364" max="4364" width="1.42578125" customWidth="1"/>
    <col min="4365" max="4592" width="9.140625" customWidth="1"/>
    <col min="4593" max="4593" width="2.28515625" customWidth="1"/>
    <col min="4594" max="4594" width="0" hidden="1" customWidth="1"/>
    <col min="4595" max="4595" width="11.7109375" customWidth="1"/>
    <col min="4596" max="4596" width="19.42578125" customWidth="1"/>
    <col min="4597" max="4597" width="8.5703125" customWidth="1"/>
    <col min="4598" max="4598" width="1.28515625" customWidth="1"/>
    <col min="4599" max="4599" width="6.7109375" customWidth="1"/>
    <col min="4600" max="4600" width="11.140625" customWidth="1"/>
    <col min="4601" max="4601" width="7.5703125" customWidth="1"/>
    <col min="4609" max="4609" width="2.28515625" customWidth="1"/>
    <col min="4610" max="4610" width="0" hidden="1" customWidth="1"/>
    <col min="4611" max="4611" width="7.85546875" customWidth="1"/>
    <col min="4612" max="4612" width="0" hidden="1" customWidth="1"/>
    <col min="4613" max="4613" width="35.7109375" customWidth="1"/>
    <col min="4614" max="4614" width="0" hidden="1" customWidth="1"/>
    <col min="4615" max="4615" width="12.7109375" customWidth="1"/>
    <col min="4616" max="4616" width="21.7109375" customWidth="1"/>
    <col min="4617" max="4617" width="26" customWidth="1"/>
    <col min="4618" max="4618" width="21" customWidth="1"/>
    <col min="4619" max="4619" width="33.5703125" customWidth="1"/>
    <col min="4620" max="4620" width="1.42578125" customWidth="1"/>
    <col min="4621" max="4848" width="9.140625" customWidth="1"/>
    <col min="4849" max="4849" width="2.28515625" customWidth="1"/>
    <col min="4850" max="4850" width="0" hidden="1" customWidth="1"/>
    <col min="4851" max="4851" width="11.7109375" customWidth="1"/>
    <col min="4852" max="4852" width="19.42578125" customWidth="1"/>
    <col min="4853" max="4853" width="8.5703125" customWidth="1"/>
    <col min="4854" max="4854" width="1.28515625" customWidth="1"/>
    <col min="4855" max="4855" width="6.7109375" customWidth="1"/>
    <col min="4856" max="4856" width="11.140625" customWidth="1"/>
    <col min="4857" max="4857" width="7.5703125" customWidth="1"/>
    <col min="4865" max="4865" width="2.28515625" customWidth="1"/>
    <col min="4866" max="4866" width="0" hidden="1" customWidth="1"/>
    <col min="4867" max="4867" width="7.85546875" customWidth="1"/>
    <col min="4868" max="4868" width="0" hidden="1" customWidth="1"/>
    <col min="4869" max="4869" width="35.7109375" customWidth="1"/>
    <col min="4870" max="4870" width="0" hidden="1" customWidth="1"/>
    <col min="4871" max="4871" width="12.7109375" customWidth="1"/>
    <col min="4872" max="4872" width="21.7109375" customWidth="1"/>
    <col min="4873" max="4873" width="26" customWidth="1"/>
    <col min="4874" max="4874" width="21" customWidth="1"/>
    <col min="4875" max="4875" width="33.5703125" customWidth="1"/>
    <col min="4876" max="4876" width="1.42578125" customWidth="1"/>
    <col min="4877" max="5104" width="9.140625" customWidth="1"/>
    <col min="5105" max="5105" width="2.28515625" customWidth="1"/>
    <col min="5106" max="5106" width="0" hidden="1" customWidth="1"/>
    <col min="5107" max="5107" width="11.7109375" customWidth="1"/>
    <col min="5108" max="5108" width="19.42578125" customWidth="1"/>
    <col min="5109" max="5109" width="8.5703125" customWidth="1"/>
    <col min="5110" max="5110" width="1.28515625" customWidth="1"/>
    <col min="5111" max="5111" width="6.7109375" customWidth="1"/>
    <col min="5112" max="5112" width="11.140625" customWidth="1"/>
    <col min="5113" max="5113" width="7.5703125" customWidth="1"/>
    <col min="5121" max="5121" width="2.28515625" customWidth="1"/>
    <col min="5122" max="5122" width="0" hidden="1" customWidth="1"/>
    <col min="5123" max="5123" width="7.85546875" customWidth="1"/>
    <col min="5124" max="5124" width="0" hidden="1" customWidth="1"/>
    <col min="5125" max="5125" width="35.7109375" customWidth="1"/>
    <col min="5126" max="5126" width="0" hidden="1" customWidth="1"/>
    <col min="5127" max="5127" width="12.7109375" customWidth="1"/>
    <col min="5128" max="5128" width="21.7109375" customWidth="1"/>
    <col min="5129" max="5129" width="26" customWidth="1"/>
    <col min="5130" max="5130" width="21" customWidth="1"/>
    <col min="5131" max="5131" width="33.5703125" customWidth="1"/>
    <col min="5132" max="5132" width="1.42578125" customWidth="1"/>
    <col min="5133" max="5360" width="9.140625" customWidth="1"/>
    <col min="5361" max="5361" width="2.28515625" customWidth="1"/>
    <col min="5362" max="5362" width="0" hidden="1" customWidth="1"/>
    <col min="5363" max="5363" width="11.7109375" customWidth="1"/>
    <col min="5364" max="5364" width="19.42578125" customWidth="1"/>
    <col min="5365" max="5365" width="8.5703125" customWidth="1"/>
    <col min="5366" max="5366" width="1.28515625" customWidth="1"/>
    <col min="5367" max="5367" width="6.7109375" customWidth="1"/>
    <col min="5368" max="5368" width="11.140625" customWidth="1"/>
    <col min="5369" max="5369" width="7.5703125" customWidth="1"/>
    <col min="5377" max="5377" width="2.28515625" customWidth="1"/>
    <col min="5378" max="5378" width="0" hidden="1" customWidth="1"/>
    <col min="5379" max="5379" width="7.85546875" customWidth="1"/>
    <col min="5380" max="5380" width="0" hidden="1" customWidth="1"/>
    <col min="5381" max="5381" width="35.7109375" customWidth="1"/>
    <col min="5382" max="5382" width="0" hidden="1" customWidth="1"/>
    <col min="5383" max="5383" width="12.7109375" customWidth="1"/>
    <col min="5384" max="5384" width="21.7109375" customWidth="1"/>
    <col min="5385" max="5385" width="26" customWidth="1"/>
    <col min="5386" max="5386" width="21" customWidth="1"/>
    <col min="5387" max="5387" width="33.5703125" customWidth="1"/>
    <col min="5388" max="5388" width="1.42578125" customWidth="1"/>
    <col min="5389" max="5616" width="9.140625" customWidth="1"/>
    <col min="5617" max="5617" width="2.28515625" customWidth="1"/>
    <col min="5618" max="5618" width="0" hidden="1" customWidth="1"/>
    <col min="5619" max="5619" width="11.7109375" customWidth="1"/>
    <col min="5620" max="5620" width="19.42578125" customWidth="1"/>
    <col min="5621" max="5621" width="8.5703125" customWidth="1"/>
    <col min="5622" max="5622" width="1.28515625" customWidth="1"/>
    <col min="5623" max="5623" width="6.7109375" customWidth="1"/>
    <col min="5624" max="5624" width="11.140625" customWidth="1"/>
    <col min="5625" max="5625" width="7.5703125" customWidth="1"/>
    <col min="5633" max="5633" width="2.28515625" customWidth="1"/>
    <col min="5634" max="5634" width="0" hidden="1" customWidth="1"/>
    <col min="5635" max="5635" width="7.85546875" customWidth="1"/>
    <col min="5636" max="5636" width="0" hidden="1" customWidth="1"/>
    <col min="5637" max="5637" width="35.7109375" customWidth="1"/>
    <col min="5638" max="5638" width="0" hidden="1" customWidth="1"/>
    <col min="5639" max="5639" width="12.7109375" customWidth="1"/>
    <col min="5640" max="5640" width="21.7109375" customWidth="1"/>
    <col min="5641" max="5641" width="26" customWidth="1"/>
    <col min="5642" max="5642" width="21" customWidth="1"/>
    <col min="5643" max="5643" width="33.5703125" customWidth="1"/>
    <col min="5644" max="5644" width="1.42578125" customWidth="1"/>
    <col min="5645" max="5872" width="9.140625" customWidth="1"/>
    <col min="5873" max="5873" width="2.28515625" customWidth="1"/>
    <col min="5874" max="5874" width="0" hidden="1" customWidth="1"/>
    <col min="5875" max="5875" width="11.7109375" customWidth="1"/>
    <col min="5876" max="5876" width="19.42578125" customWidth="1"/>
    <col min="5877" max="5877" width="8.5703125" customWidth="1"/>
    <col min="5878" max="5878" width="1.28515625" customWidth="1"/>
    <col min="5879" max="5879" width="6.7109375" customWidth="1"/>
    <col min="5880" max="5880" width="11.140625" customWidth="1"/>
    <col min="5881" max="5881" width="7.5703125" customWidth="1"/>
    <col min="5889" max="5889" width="2.28515625" customWidth="1"/>
    <col min="5890" max="5890" width="0" hidden="1" customWidth="1"/>
    <col min="5891" max="5891" width="7.85546875" customWidth="1"/>
    <col min="5892" max="5892" width="0" hidden="1" customWidth="1"/>
    <col min="5893" max="5893" width="35.7109375" customWidth="1"/>
    <col min="5894" max="5894" width="0" hidden="1" customWidth="1"/>
    <col min="5895" max="5895" width="12.7109375" customWidth="1"/>
    <col min="5896" max="5896" width="21.7109375" customWidth="1"/>
    <col min="5897" max="5897" width="26" customWidth="1"/>
    <col min="5898" max="5898" width="21" customWidth="1"/>
    <col min="5899" max="5899" width="33.5703125" customWidth="1"/>
    <col min="5900" max="5900" width="1.42578125" customWidth="1"/>
    <col min="5901" max="6128" width="9.140625" customWidth="1"/>
    <col min="6129" max="6129" width="2.28515625" customWidth="1"/>
    <col min="6130" max="6130" width="0" hidden="1" customWidth="1"/>
    <col min="6131" max="6131" width="11.7109375" customWidth="1"/>
    <col min="6132" max="6132" width="19.42578125" customWidth="1"/>
    <col min="6133" max="6133" width="8.5703125" customWidth="1"/>
    <col min="6134" max="6134" width="1.28515625" customWidth="1"/>
    <col min="6135" max="6135" width="6.7109375" customWidth="1"/>
    <col min="6136" max="6136" width="11.140625" customWidth="1"/>
    <col min="6137" max="6137" width="7.5703125" customWidth="1"/>
    <col min="6145" max="6145" width="2.28515625" customWidth="1"/>
    <col min="6146" max="6146" width="0" hidden="1" customWidth="1"/>
    <col min="6147" max="6147" width="7.85546875" customWidth="1"/>
    <col min="6148" max="6148" width="0" hidden="1" customWidth="1"/>
    <col min="6149" max="6149" width="35.7109375" customWidth="1"/>
    <col min="6150" max="6150" width="0" hidden="1" customWidth="1"/>
    <col min="6151" max="6151" width="12.7109375" customWidth="1"/>
    <col min="6152" max="6152" width="21.7109375" customWidth="1"/>
    <col min="6153" max="6153" width="26" customWidth="1"/>
    <col min="6154" max="6154" width="21" customWidth="1"/>
    <col min="6155" max="6155" width="33.5703125" customWidth="1"/>
    <col min="6156" max="6156" width="1.42578125" customWidth="1"/>
    <col min="6157" max="6384" width="9.140625" customWidth="1"/>
    <col min="6385" max="6385" width="2.28515625" customWidth="1"/>
    <col min="6386" max="6386" width="0" hidden="1" customWidth="1"/>
    <col min="6387" max="6387" width="11.7109375" customWidth="1"/>
    <col min="6388" max="6388" width="19.42578125" customWidth="1"/>
    <col min="6389" max="6389" width="8.5703125" customWidth="1"/>
    <col min="6390" max="6390" width="1.28515625" customWidth="1"/>
    <col min="6391" max="6391" width="6.7109375" customWidth="1"/>
    <col min="6392" max="6392" width="11.140625" customWidth="1"/>
    <col min="6393" max="6393" width="7.5703125" customWidth="1"/>
    <col min="6401" max="6401" width="2.28515625" customWidth="1"/>
    <col min="6402" max="6402" width="0" hidden="1" customWidth="1"/>
    <col min="6403" max="6403" width="7.85546875" customWidth="1"/>
    <col min="6404" max="6404" width="0" hidden="1" customWidth="1"/>
    <col min="6405" max="6405" width="35.7109375" customWidth="1"/>
    <col min="6406" max="6406" width="0" hidden="1" customWidth="1"/>
    <col min="6407" max="6407" width="12.7109375" customWidth="1"/>
    <col min="6408" max="6408" width="21.7109375" customWidth="1"/>
    <col min="6409" max="6409" width="26" customWidth="1"/>
    <col min="6410" max="6410" width="21" customWidth="1"/>
    <col min="6411" max="6411" width="33.5703125" customWidth="1"/>
    <col min="6412" max="6412" width="1.42578125" customWidth="1"/>
    <col min="6413" max="6640" width="9.140625" customWidth="1"/>
    <col min="6641" max="6641" width="2.28515625" customWidth="1"/>
    <col min="6642" max="6642" width="0" hidden="1" customWidth="1"/>
    <col min="6643" max="6643" width="11.7109375" customWidth="1"/>
    <col min="6644" max="6644" width="19.42578125" customWidth="1"/>
    <col min="6645" max="6645" width="8.5703125" customWidth="1"/>
    <col min="6646" max="6646" width="1.28515625" customWidth="1"/>
    <col min="6647" max="6647" width="6.7109375" customWidth="1"/>
    <col min="6648" max="6648" width="11.140625" customWidth="1"/>
    <col min="6649" max="6649" width="7.5703125" customWidth="1"/>
    <col min="6657" max="6657" width="2.28515625" customWidth="1"/>
    <col min="6658" max="6658" width="0" hidden="1" customWidth="1"/>
    <col min="6659" max="6659" width="7.85546875" customWidth="1"/>
    <col min="6660" max="6660" width="0" hidden="1" customWidth="1"/>
    <col min="6661" max="6661" width="35.7109375" customWidth="1"/>
    <col min="6662" max="6662" width="0" hidden="1" customWidth="1"/>
    <col min="6663" max="6663" width="12.7109375" customWidth="1"/>
    <col min="6664" max="6664" width="21.7109375" customWidth="1"/>
    <col min="6665" max="6665" width="26" customWidth="1"/>
    <col min="6666" max="6666" width="21" customWidth="1"/>
    <col min="6667" max="6667" width="33.5703125" customWidth="1"/>
    <col min="6668" max="6668" width="1.42578125" customWidth="1"/>
    <col min="6669" max="6896" width="9.140625" customWidth="1"/>
    <col min="6897" max="6897" width="2.28515625" customWidth="1"/>
    <col min="6898" max="6898" width="0" hidden="1" customWidth="1"/>
    <col min="6899" max="6899" width="11.7109375" customWidth="1"/>
    <col min="6900" max="6900" width="19.42578125" customWidth="1"/>
    <col min="6901" max="6901" width="8.5703125" customWidth="1"/>
    <col min="6902" max="6902" width="1.28515625" customWidth="1"/>
    <col min="6903" max="6903" width="6.7109375" customWidth="1"/>
    <col min="6904" max="6904" width="11.140625" customWidth="1"/>
    <col min="6905" max="6905" width="7.5703125" customWidth="1"/>
    <col min="6913" max="6913" width="2.28515625" customWidth="1"/>
    <col min="6914" max="6914" width="0" hidden="1" customWidth="1"/>
    <col min="6915" max="6915" width="7.85546875" customWidth="1"/>
    <col min="6916" max="6916" width="0" hidden="1" customWidth="1"/>
    <col min="6917" max="6917" width="35.7109375" customWidth="1"/>
    <col min="6918" max="6918" width="0" hidden="1" customWidth="1"/>
    <col min="6919" max="6919" width="12.7109375" customWidth="1"/>
    <col min="6920" max="6920" width="21.7109375" customWidth="1"/>
    <col min="6921" max="6921" width="26" customWidth="1"/>
    <col min="6922" max="6922" width="21" customWidth="1"/>
    <col min="6923" max="6923" width="33.5703125" customWidth="1"/>
    <col min="6924" max="6924" width="1.42578125" customWidth="1"/>
    <col min="6925" max="7152" width="9.140625" customWidth="1"/>
    <col min="7153" max="7153" width="2.28515625" customWidth="1"/>
    <col min="7154" max="7154" width="0" hidden="1" customWidth="1"/>
    <col min="7155" max="7155" width="11.7109375" customWidth="1"/>
    <col min="7156" max="7156" width="19.42578125" customWidth="1"/>
    <col min="7157" max="7157" width="8.5703125" customWidth="1"/>
    <col min="7158" max="7158" width="1.28515625" customWidth="1"/>
    <col min="7159" max="7159" width="6.7109375" customWidth="1"/>
    <col min="7160" max="7160" width="11.140625" customWidth="1"/>
    <col min="7161" max="7161" width="7.5703125" customWidth="1"/>
    <col min="7169" max="7169" width="2.28515625" customWidth="1"/>
    <col min="7170" max="7170" width="0" hidden="1" customWidth="1"/>
    <col min="7171" max="7171" width="7.85546875" customWidth="1"/>
    <col min="7172" max="7172" width="0" hidden="1" customWidth="1"/>
    <col min="7173" max="7173" width="35.7109375" customWidth="1"/>
    <col min="7174" max="7174" width="0" hidden="1" customWidth="1"/>
    <col min="7175" max="7175" width="12.7109375" customWidth="1"/>
    <col min="7176" max="7176" width="21.7109375" customWidth="1"/>
    <col min="7177" max="7177" width="26" customWidth="1"/>
    <col min="7178" max="7178" width="21" customWidth="1"/>
    <col min="7179" max="7179" width="33.5703125" customWidth="1"/>
    <col min="7180" max="7180" width="1.42578125" customWidth="1"/>
    <col min="7181" max="7408" width="9.140625" customWidth="1"/>
    <col min="7409" max="7409" width="2.28515625" customWidth="1"/>
    <col min="7410" max="7410" width="0" hidden="1" customWidth="1"/>
    <col min="7411" max="7411" width="11.7109375" customWidth="1"/>
    <col min="7412" max="7412" width="19.42578125" customWidth="1"/>
    <col min="7413" max="7413" width="8.5703125" customWidth="1"/>
    <col min="7414" max="7414" width="1.28515625" customWidth="1"/>
    <col min="7415" max="7415" width="6.7109375" customWidth="1"/>
    <col min="7416" max="7416" width="11.140625" customWidth="1"/>
    <col min="7417" max="7417" width="7.5703125" customWidth="1"/>
    <col min="7425" max="7425" width="2.28515625" customWidth="1"/>
    <col min="7426" max="7426" width="0" hidden="1" customWidth="1"/>
    <col min="7427" max="7427" width="7.85546875" customWidth="1"/>
    <col min="7428" max="7428" width="0" hidden="1" customWidth="1"/>
    <col min="7429" max="7429" width="35.7109375" customWidth="1"/>
    <col min="7430" max="7430" width="0" hidden="1" customWidth="1"/>
    <col min="7431" max="7431" width="12.7109375" customWidth="1"/>
    <col min="7432" max="7432" width="21.7109375" customWidth="1"/>
    <col min="7433" max="7433" width="26" customWidth="1"/>
    <col min="7434" max="7434" width="21" customWidth="1"/>
    <col min="7435" max="7435" width="33.5703125" customWidth="1"/>
    <col min="7436" max="7436" width="1.42578125" customWidth="1"/>
    <col min="7437" max="7664" width="9.140625" customWidth="1"/>
    <col min="7665" max="7665" width="2.28515625" customWidth="1"/>
    <col min="7666" max="7666" width="0" hidden="1" customWidth="1"/>
    <col min="7667" max="7667" width="11.7109375" customWidth="1"/>
    <col min="7668" max="7668" width="19.42578125" customWidth="1"/>
    <col min="7669" max="7669" width="8.5703125" customWidth="1"/>
    <col min="7670" max="7670" width="1.28515625" customWidth="1"/>
    <col min="7671" max="7671" width="6.7109375" customWidth="1"/>
    <col min="7672" max="7672" width="11.140625" customWidth="1"/>
    <col min="7673" max="7673" width="7.5703125" customWidth="1"/>
    <col min="7681" max="7681" width="2.28515625" customWidth="1"/>
    <col min="7682" max="7682" width="0" hidden="1" customWidth="1"/>
    <col min="7683" max="7683" width="7.85546875" customWidth="1"/>
    <col min="7684" max="7684" width="0" hidden="1" customWidth="1"/>
    <col min="7685" max="7685" width="35.7109375" customWidth="1"/>
    <col min="7686" max="7686" width="0" hidden="1" customWidth="1"/>
    <col min="7687" max="7687" width="12.7109375" customWidth="1"/>
    <col min="7688" max="7688" width="21.7109375" customWidth="1"/>
    <col min="7689" max="7689" width="26" customWidth="1"/>
    <col min="7690" max="7690" width="21" customWidth="1"/>
    <col min="7691" max="7691" width="33.5703125" customWidth="1"/>
    <col min="7692" max="7692" width="1.42578125" customWidth="1"/>
    <col min="7693" max="7920" width="9.140625" customWidth="1"/>
    <col min="7921" max="7921" width="2.28515625" customWidth="1"/>
    <col min="7922" max="7922" width="0" hidden="1" customWidth="1"/>
    <col min="7923" max="7923" width="11.7109375" customWidth="1"/>
    <col min="7924" max="7924" width="19.42578125" customWidth="1"/>
    <col min="7925" max="7925" width="8.5703125" customWidth="1"/>
    <col min="7926" max="7926" width="1.28515625" customWidth="1"/>
    <col min="7927" max="7927" width="6.7109375" customWidth="1"/>
    <col min="7928" max="7928" width="11.140625" customWidth="1"/>
    <col min="7929" max="7929" width="7.5703125" customWidth="1"/>
    <col min="7937" max="7937" width="2.28515625" customWidth="1"/>
    <col min="7938" max="7938" width="0" hidden="1" customWidth="1"/>
    <col min="7939" max="7939" width="7.85546875" customWidth="1"/>
    <col min="7940" max="7940" width="0" hidden="1" customWidth="1"/>
    <col min="7941" max="7941" width="35.7109375" customWidth="1"/>
    <col min="7942" max="7942" width="0" hidden="1" customWidth="1"/>
    <col min="7943" max="7943" width="12.7109375" customWidth="1"/>
    <col min="7944" max="7944" width="21.7109375" customWidth="1"/>
    <col min="7945" max="7945" width="26" customWidth="1"/>
    <col min="7946" max="7946" width="21" customWidth="1"/>
    <col min="7947" max="7947" width="33.5703125" customWidth="1"/>
    <col min="7948" max="7948" width="1.42578125" customWidth="1"/>
    <col min="7949" max="8176" width="9.140625" customWidth="1"/>
    <col min="8177" max="8177" width="2.28515625" customWidth="1"/>
    <col min="8178" max="8178" width="0" hidden="1" customWidth="1"/>
    <col min="8179" max="8179" width="11.7109375" customWidth="1"/>
    <col min="8180" max="8180" width="19.42578125" customWidth="1"/>
    <col min="8181" max="8181" width="8.5703125" customWidth="1"/>
    <col min="8182" max="8182" width="1.28515625" customWidth="1"/>
    <col min="8183" max="8183" width="6.7109375" customWidth="1"/>
    <col min="8184" max="8184" width="11.140625" customWidth="1"/>
    <col min="8185" max="8185" width="7.5703125" customWidth="1"/>
    <col min="8193" max="8193" width="2.28515625" customWidth="1"/>
    <col min="8194" max="8194" width="0" hidden="1" customWidth="1"/>
    <col min="8195" max="8195" width="7.85546875" customWidth="1"/>
    <col min="8196" max="8196" width="0" hidden="1" customWidth="1"/>
    <col min="8197" max="8197" width="35.7109375" customWidth="1"/>
    <col min="8198" max="8198" width="0" hidden="1" customWidth="1"/>
    <col min="8199" max="8199" width="12.7109375" customWidth="1"/>
    <col min="8200" max="8200" width="21.7109375" customWidth="1"/>
    <col min="8201" max="8201" width="26" customWidth="1"/>
    <col min="8202" max="8202" width="21" customWidth="1"/>
    <col min="8203" max="8203" width="33.5703125" customWidth="1"/>
    <col min="8204" max="8204" width="1.42578125" customWidth="1"/>
    <col min="8205" max="8432" width="9.140625" customWidth="1"/>
    <col min="8433" max="8433" width="2.28515625" customWidth="1"/>
    <col min="8434" max="8434" width="0" hidden="1" customWidth="1"/>
    <col min="8435" max="8435" width="11.7109375" customWidth="1"/>
    <col min="8436" max="8436" width="19.42578125" customWidth="1"/>
    <col min="8437" max="8437" width="8.5703125" customWidth="1"/>
    <col min="8438" max="8438" width="1.28515625" customWidth="1"/>
    <col min="8439" max="8439" width="6.7109375" customWidth="1"/>
    <col min="8440" max="8440" width="11.140625" customWidth="1"/>
    <col min="8441" max="8441" width="7.5703125" customWidth="1"/>
    <col min="8449" max="8449" width="2.28515625" customWidth="1"/>
    <col min="8450" max="8450" width="0" hidden="1" customWidth="1"/>
    <col min="8451" max="8451" width="7.85546875" customWidth="1"/>
    <col min="8452" max="8452" width="0" hidden="1" customWidth="1"/>
    <col min="8453" max="8453" width="35.7109375" customWidth="1"/>
    <col min="8454" max="8454" width="0" hidden="1" customWidth="1"/>
    <col min="8455" max="8455" width="12.7109375" customWidth="1"/>
    <col min="8456" max="8456" width="21.7109375" customWidth="1"/>
    <col min="8457" max="8457" width="26" customWidth="1"/>
    <col min="8458" max="8458" width="21" customWidth="1"/>
    <col min="8459" max="8459" width="33.5703125" customWidth="1"/>
    <col min="8460" max="8460" width="1.42578125" customWidth="1"/>
    <col min="8461" max="8688" width="9.140625" customWidth="1"/>
    <col min="8689" max="8689" width="2.28515625" customWidth="1"/>
    <col min="8690" max="8690" width="0" hidden="1" customWidth="1"/>
    <col min="8691" max="8691" width="11.7109375" customWidth="1"/>
    <col min="8692" max="8692" width="19.42578125" customWidth="1"/>
    <col min="8693" max="8693" width="8.5703125" customWidth="1"/>
    <col min="8694" max="8694" width="1.28515625" customWidth="1"/>
    <col min="8695" max="8695" width="6.7109375" customWidth="1"/>
    <col min="8696" max="8696" width="11.140625" customWidth="1"/>
    <col min="8697" max="8697" width="7.5703125" customWidth="1"/>
    <col min="8705" max="8705" width="2.28515625" customWidth="1"/>
    <col min="8706" max="8706" width="0" hidden="1" customWidth="1"/>
    <col min="8707" max="8707" width="7.85546875" customWidth="1"/>
    <col min="8708" max="8708" width="0" hidden="1" customWidth="1"/>
    <col min="8709" max="8709" width="35.7109375" customWidth="1"/>
    <col min="8710" max="8710" width="0" hidden="1" customWidth="1"/>
    <col min="8711" max="8711" width="12.7109375" customWidth="1"/>
    <col min="8712" max="8712" width="21.7109375" customWidth="1"/>
    <col min="8713" max="8713" width="26" customWidth="1"/>
    <col min="8714" max="8714" width="21" customWidth="1"/>
    <col min="8715" max="8715" width="33.5703125" customWidth="1"/>
    <col min="8716" max="8716" width="1.42578125" customWidth="1"/>
    <col min="8717" max="8944" width="9.140625" customWidth="1"/>
    <col min="8945" max="8945" width="2.28515625" customWidth="1"/>
    <col min="8946" max="8946" width="0" hidden="1" customWidth="1"/>
    <col min="8947" max="8947" width="11.7109375" customWidth="1"/>
    <col min="8948" max="8948" width="19.42578125" customWidth="1"/>
    <col min="8949" max="8949" width="8.5703125" customWidth="1"/>
    <col min="8950" max="8950" width="1.28515625" customWidth="1"/>
    <col min="8951" max="8951" width="6.7109375" customWidth="1"/>
    <col min="8952" max="8952" width="11.140625" customWidth="1"/>
    <col min="8953" max="8953" width="7.5703125" customWidth="1"/>
    <col min="8961" max="8961" width="2.28515625" customWidth="1"/>
    <col min="8962" max="8962" width="0" hidden="1" customWidth="1"/>
    <col min="8963" max="8963" width="7.85546875" customWidth="1"/>
    <col min="8964" max="8964" width="0" hidden="1" customWidth="1"/>
    <col min="8965" max="8965" width="35.7109375" customWidth="1"/>
    <col min="8966" max="8966" width="0" hidden="1" customWidth="1"/>
    <col min="8967" max="8967" width="12.7109375" customWidth="1"/>
    <col min="8968" max="8968" width="21.7109375" customWidth="1"/>
    <col min="8969" max="8969" width="26" customWidth="1"/>
    <col min="8970" max="8970" width="21" customWidth="1"/>
    <col min="8971" max="8971" width="33.5703125" customWidth="1"/>
    <col min="8972" max="8972" width="1.42578125" customWidth="1"/>
    <col min="8973" max="9200" width="9.140625" customWidth="1"/>
    <col min="9201" max="9201" width="2.28515625" customWidth="1"/>
    <col min="9202" max="9202" width="0" hidden="1" customWidth="1"/>
    <col min="9203" max="9203" width="11.7109375" customWidth="1"/>
    <col min="9204" max="9204" width="19.42578125" customWidth="1"/>
    <col min="9205" max="9205" width="8.5703125" customWidth="1"/>
    <col min="9206" max="9206" width="1.28515625" customWidth="1"/>
    <col min="9207" max="9207" width="6.7109375" customWidth="1"/>
    <col min="9208" max="9208" width="11.140625" customWidth="1"/>
    <col min="9209" max="9209" width="7.5703125" customWidth="1"/>
    <col min="9217" max="9217" width="2.28515625" customWidth="1"/>
    <col min="9218" max="9218" width="0" hidden="1" customWidth="1"/>
    <col min="9219" max="9219" width="7.85546875" customWidth="1"/>
    <col min="9220" max="9220" width="0" hidden="1" customWidth="1"/>
    <col min="9221" max="9221" width="35.7109375" customWidth="1"/>
    <col min="9222" max="9222" width="0" hidden="1" customWidth="1"/>
    <col min="9223" max="9223" width="12.7109375" customWidth="1"/>
    <col min="9224" max="9224" width="21.7109375" customWidth="1"/>
    <col min="9225" max="9225" width="26" customWidth="1"/>
    <col min="9226" max="9226" width="21" customWidth="1"/>
    <col min="9227" max="9227" width="33.5703125" customWidth="1"/>
    <col min="9228" max="9228" width="1.42578125" customWidth="1"/>
    <col min="9229" max="9456" width="9.140625" customWidth="1"/>
    <col min="9457" max="9457" width="2.28515625" customWidth="1"/>
    <col min="9458" max="9458" width="0" hidden="1" customWidth="1"/>
    <col min="9459" max="9459" width="11.7109375" customWidth="1"/>
    <col min="9460" max="9460" width="19.42578125" customWidth="1"/>
    <col min="9461" max="9461" width="8.5703125" customWidth="1"/>
    <col min="9462" max="9462" width="1.28515625" customWidth="1"/>
    <col min="9463" max="9463" width="6.7109375" customWidth="1"/>
    <col min="9464" max="9464" width="11.140625" customWidth="1"/>
    <col min="9465" max="9465" width="7.5703125" customWidth="1"/>
    <col min="9473" max="9473" width="2.28515625" customWidth="1"/>
    <col min="9474" max="9474" width="0" hidden="1" customWidth="1"/>
    <col min="9475" max="9475" width="7.85546875" customWidth="1"/>
    <col min="9476" max="9476" width="0" hidden="1" customWidth="1"/>
    <col min="9477" max="9477" width="35.7109375" customWidth="1"/>
    <col min="9478" max="9478" width="0" hidden="1" customWidth="1"/>
    <col min="9479" max="9479" width="12.7109375" customWidth="1"/>
    <col min="9480" max="9480" width="21.7109375" customWidth="1"/>
    <col min="9481" max="9481" width="26" customWidth="1"/>
    <col min="9482" max="9482" width="21" customWidth="1"/>
    <col min="9483" max="9483" width="33.5703125" customWidth="1"/>
    <col min="9484" max="9484" width="1.42578125" customWidth="1"/>
    <col min="9485" max="9712" width="9.140625" customWidth="1"/>
    <col min="9713" max="9713" width="2.28515625" customWidth="1"/>
    <col min="9714" max="9714" width="0" hidden="1" customWidth="1"/>
    <col min="9715" max="9715" width="11.7109375" customWidth="1"/>
    <col min="9716" max="9716" width="19.42578125" customWidth="1"/>
    <col min="9717" max="9717" width="8.5703125" customWidth="1"/>
    <col min="9718" max="9718" width="1.28515625" customWidth="1"/>
    <col min="9719" max="9719" width="6.7109375" customWidth="1"/>
    <col min="9720" max="9720" width="11.140625" customWidth="1"/>
    <col min="9721" max="9721" width="7.5703125" customWidth="1"/>
    <col min="9729" max="9729" width="2.28515625" customWidth="1"/>
    <col min="9730" max="9730" width="0" hidden="1" customWidth="1"/>
    <col min="9731" max="9731" width="7.85546875" customWidth="1"/>
    <col min="9732" max="9732" width="0" hidden="1" customWidth="1"/>
    <col min="9733" max="9733" width="35.7109375" customWidth="1"/>
    <col min="9734" max="9734" width="0" hidden="1" customWidth="1"/>
    <col min="9735" max="9735" width="12.7109375" customWidth="1"/>
    <col min="9736" max="9736" width="21.7109375" customWidth="1"/>
    <col min="9737" max="9737" width="26" customWidth="1"/>
    <col min="9738" max="9738" width="21" customWidth="1"/>
    <col min="9739" max="9739" width="33.5703125" customWidth="1"/>
    <col min="9740" max="9740" width="1.42578125" customWidth="1"/>
    <col min="9741" max="9968" width="9.140625" customWidth="1"/>
    <col min="9969" max="9969" width="2.28515625" customWidth="1"/>
    <col min="9970" max="9970" width="0" hidden="1" customWidth="1"/>
    <col min="9971" max="9971" width="11.7109375" customWidth="1"/>
    <col min="9972" max="9972" width="19.42578125" customWidth="1"/>
    <col min="9973" max="9973" width="8.5703125" customWidth="1"/>
    <col min="9974" max="9974" width="1.28515625" customWidth="1"/>
    <col min="9975" max="9975" width="6.7109375" customWidth="1"/>
    <col min="9976" max="9976" width="11.140625" customWidth="1"/>
    <col min="9977" max="9977" width="7.5703125" customWidth="1"/>
    <col min="9985" max="9985" width="2.28515625" customWidth="1"/>
    <col min="9986" max="9986" width="0" hidden="1" customWidth="1"/>
    <col min="9987" max="9987" width="7.85546875" customWidth="1"/>
    <col min="9988" max="9988" width="0" hidden="1" customWidth="1"/>
    <col min="9989" max="9989" width="35.7109375" customWidth="1"/>
    <col min="9990" max="9990" width="0" hidden="1" customWidth="1"/>
    <col min="9991" max="9991" width="12.7109375" customWidth="1"/>
    <col min="9992" max="9992" width="21.7109375" customWidth="1"/>
    <col min="9993" max="9993" width="26" customWidth="1"/>
    <col min="9994" max="9994" width="21" customWidth="1"/>
    <col min="9995" max="9995" width="33.5703125" customWidth="1"/>
    <col min="9996" max="9996" width="1.42578125" customWidth="1"/>
    <col min="9997" max="10224" width="9.140625" customWidth="1"/>
    <col min="10225" max="10225" width="2.28515625" customWidth="1"/>
    <col min="10226" max="10226" width="0" hidden="1" customWidth="1"/>
    <col min="10227" max="10227" width="11.7109375" customWidth="1"/>
    <col min="10228" max="10228" width="19.42578125" customWidth="1"/>
    <col min="10229" max="10229" width="8.5703125" customWidth="1"/>
    <col min="10230" max="10230" width="1.28515625" customWidth="1"/>
    <col min="10231" max="10231" width="6.7109375" customWidth="1"/>
    <col min="10232" max="10232" width="11.140625" customWidth="1"/>
    <col min="10233" max="10233" width="7.5703125" customWidth="1"/>
    <col min="10241" max="10241" width="2.28515625" customWidth="1"/>
    <col min="10242" max="10242" width="0" hidden="1" customWidth="1"/>
    <col min="10243" max="10243" width="7.85546875" customWidth="1"/>
    <col min="10244" max="10244" width="0" hidden="1" customWidth="1"/>
    <col min="10245" max="10245" width="35.7109375" customWidth="1"/>
    <col min="10246" max="10246" width="0" hidden="1" customWidth="1"/>
    <col min="10247" max="10247" width="12.7109375" customWidth="1"/>
    <col min="10248" max="10248" width="21.7109375" customWidth="1"/>
    <col min="10249" max="10249" width="26" customWidth="1"/>
    <col min="10250" max="10250" width="21" customWidth="1"/>
    <col min="10251" max="10251" width="33.5703125" customWidth="1"/>
    <col min="10252" max="10252" width="1.42578125" customWidth="1"/>
    <col min="10253" max="10480" width="9.140625" customWidth="1"/>
    <col min="10481" max="10481" width="2.28515625" customWidth="1"/>
    <col min="10482" max="10482" width="0" hidden="1" customWidth="1"/>
    <col min="10483" max="10483" width="11.7109375" customWidth="1"/>
    <col min="10484" max="10484" width="19.42578125" customWidth="1"/>
    <col min="10485" max="10485" width="8.5703125" customWidth="1"/>
    <col min="10486" max="10486" width="1.28515625" customWidth="1"/>
    <col min="10487" max="10487" width="6.7109375" customWidth="1"/>
    <col min="10488" max="10488" width="11.140625" customWidth="1"/>
    <col min="10489" max="10489" width="7.5703125" customWidth="1"/>
    <col min="10497" max="10497" width="2.28515625" customWidth="1"/>
    <col min="10498" max="10498" width="0" hidden="1" customWidth="1"/>
    <col min="10499" max="10499" width="7.85546875" customWidth="1"/>
    <col min="10500" max="10500" width="0" hidden="1" customWidth="1"/>
    <col min="10501" max="10501" width="35.7109375" customWidth="1"/>
    <col min="10502" max="10502" width="0" hidden="1" customWidth="1"/>
    <col min="10503" max="10503" width="12.7109375" customWidth="1"/>
    <col min="10504" max="10504" width="21.7109375" customWidth="1"/>
    <col min="10505" max="10505" width="26" customWidth="1"/>
    <col min="10506" max="10506" width="21" customWidth="1"/>
    <col min="10507" max="10507" width="33.5703125" customWidth="1"/>
    <col min="10508" max="10508" width="1.42578125" customWidth="1"/>
    <col min="10509" max="10736" width="9.140625" customWidth="1"/>
    <col min="10737" max="10737" width="2.28515625" customWidth="1"/>
    <col min="10738" max="10738" width="0" hidden="1" customWidth="1"/>
    <col min="10739" max="10739" width="11.7109375" customWidth="1"/>
    <col min="10740" max="10740" width="19.42578125" customWidth="1"/>
    <col min="10741" max="10741" width="8.5703125" customWidth="1"/>
    <col min="10742" max="10742" width="1.28515625" customWidth="1"/>
    <col min="10743" max="10743" width="6.7109375" customWidth="1"/>
    <col min="10744" max="10744" width="11.140625" customWidth="1"/>
    <col min="10745" max="10745" width="7.5703125" customWidth="1"/>
    <col min="10753" max="10753" width="2.28515625" customWidth="1"/>
    <col min="10754" max="10754" width="0" hidden="1" customWidth="1"/>
    <col min="10755" max="10755" width="7.85546875" customWidth="1"/>
    <col min="10756" max="10756" width="0" hidden="1" customWidth="1"/>
    <col min="10757" max="10757" width="35.7109375" customWidth="1"/>
    <col min="10758" max="10758" width="0" hidden="1" customWidth="1"/>
    <col min="10759" max="10759" width="12.7109375" customWidth="1"/>
    <col min="10760" max="10760" width="21.7109375" customWidth="1"/>
    <col min="10761" max="10761" width="26" customWidth="1"/>
    <col min="10762" max="10762" width="21" customWidth="1"/>
    <col min="10763" max="10763" width="33.5703125" customWidth="1"/>
    <col min="10764" max="10764" width="1.42578125" customWidth="1"/>
    <col min="10765" max="10992" width="9.140625" customWidth="1"/>
    <col min="10993" max="10993" width="2.28515625" customWidth="1"/>
    <col min="10994" max="10994" width="0" hidden="1" customWidth="1"/>
    <col min="10995" max="10995" width="11.7109375" customWidth="1"/>
    <col min="10996" max="10996" width="19.42578125" customWidth="1"/>
    <col min="10997" max="10997" width="8.5703125" customWidth="1"/>
    <col min="10998" max="10998" width="1.28515625" customWidth="1"/>
    <col min="10999" max="10999" width="6.7109375" customWidth="1"/>
    <col min="11000" max="11000" width="11.140625" customWidth="1"/>
    <col min="11001" max="11001" width="7.5703125" customWidth="1"/>
    <col min="11009" max="11009" width="2.28515625" customWidth="1"/>
    <col min="11010" max="11010" width="0" hidden="1" customWidth="1"/>
    <col min="11011" max="11011" width="7.85546875" customWidth="1"/>
    <col min="11012" max="11012" width="0" hidden="1" customWidth="1"/>
    <col min="11013" max="11013" width="35.7109375" customWidth="1"/>
    <col min="11014" max="11014" width="0" hidden="1" customWidth="1"/>
    <col min="11015" max="11015" width="12.7109375" customWidth="1"/>
    <col min="11016" max="11016" width="21.7109375" customWidth="1"/>
    <col min="11017" max="11017" width="26" customWidth="1"/>
    <col min="11018" max="11018" width="21" customWidth="1"/>
    <col min="11019" max="11019" width="33.5703125" customWidth="1"/>
    <col min="11020" max="11020" width="1.42578125" customWidth="1"/>
    <col min="11021" max="11248" width="9.140625" customWidth="1"/>
    <col min="11249" max="11249" width="2.28515625" customWidth="1"/>
    <col min="11250" max="11250" width="0" hidden="1" customWidth="1"/>
    <col min="11251" max="11251" width="11.7109375" customWidth="1"/>
    <col min="11252" max="11252" width="19.42578125" customWidth="1"/>
    <col min="11253" max="11253" width="8.5703125" customWidth="1"/>
    <col min="11254" max="11254" width="1.28515625" customWidth="1"/>
    <col min="11255" max="11255" width="6.7109375" customWidth="1"/>
    <col min="11256" max="11256" width="11.140625" customWidth="1"/>
    <col min="11257" max="11257" width="7.5703125" customWidth="1"/>
    <col min="11265" max="11265" width="2.28515625" customWidth="1"/>
    <col min="11266" max="11266" width="0" hidden="1" customWidth="1"/>
    <col min="11267" max="11267" width="7.85546875" customWidth="1"/>
    <col min="11268" max="11268" width="0" hidden="1" customWidth="1"/>
    <col min="11269" max="11269" width="35.7109375" customWidth="1"/>
    <col min="11270" max="11270" width="0" hidden="1" customWidth="1"/>
    <col min="11271" max="11271" width="12.7109375" customWidth="1"/>
    <col min="11272" max="11272" width="21.7109375" customWidth="1"/>
    <col min="11273" max="11273" width="26" customWidth="1"/>
    <col min="11274" max="11274" width="21" customWidth="1"/>
    <col min="11275" max="11275" width="33.5703125" customWidth="1"/>
    <col min="11276" max="11276" width="1.42578125" customWidth="1"/>
    <col min="11277" max="11504" width="9.140625" customWidth="1"/>
    <col min="11505" max="11505" width="2.28515625" customWidth="1"/>
    <col min="11506" max="11506" width="0" hidden="1" customWidth="1"/>
    <col min="11507" max="11507" width="11.7109375" customWidth="1"/>
    <col min="11508" max="11508" width="19.42578125" customWidth="1"/>
    <col min="11509" max="11509" width="8.5703125" customWidth="1"/>
    <col min="11510" max="11510" width="1.28515625" customWidth="1"/>
    <col min="11511" max="11511" width="6.7109375" customWidth="1"/>
    <col min="11512" max="11512" width="11.140625" customWidth="1"/>
    <col min="11513" max="11513" width="7.5703125" customWidth="1"/>
    <col min="11521" max="11521" width="2.28515625" customWidth="1"/>
    <col min="11522" max="11522" width="0" hidden="1" customWidth="1"/>
    <col min="11523" max="11523" width="7.85546875" customWidth="1"/>
    <col min="11524" max="11524" width="0" hidden="1" customWidth="1"/>
    <col min="11525" max="11525" width="35.7109375" customWidth="1"/>
    <col min="11526" max="11526" width="0" hidden="1" customWidth="1"/>
    <col min="11527" max="11527" width="12.7109375" customWidth="1"/>
    <col min="11528" max="11528" width="21.7109375" customWidth="1"/>
    <col min="11529" max="11529" width="26" customWidth="1"/>
    <col min="11530" max="11530" width="21" customWidth="1"/>
    <col min="11531" max="11531" width="33.5703125" customWidth="1"/>
    <col min="11532" max="11532" width="1.42578125" customWidth="1"/>
    <col min="11533" max="11760" width="9.140625" customWidth="1"/>
    <col min="11761" max="11761" width="2.28515625" customWidth="1"/>
    <col min="11762" max="11762" width="0" hidden="1" customWidth="1"/>
    <col min="11763" max="11763" width="11.7109375" customWidth="1"/>
    <col min="11764" max="11764" width="19.42578125" customWidth="1"/>
    <col min="11765" max="11765" width="8.5703125" customWidth="1"/>
    <col min="11766" max="11766" width="1.28515625" customWidth="1"/>
    <col min="11767" max="11767" width="6.7109375" customWidth="1"/>
    <col min="11768" max="11768" width="11.140625" customWidth="1"/>
    <col min="11769" max="11769" width="7.5703125" customWidth="1"/>
    <col min="11777" max="11777" width="2.28515625" customWidth="1"/>
    <col min="11778" max="11778" width="0" hidden="1" customWidth="1"/>
    <col min="11779" max="11779" width="7.85546875" customWidth="1"/>
    <col min="11780" max="11780" width="0" hidden="1" customWidth="1"/>
    <col min="11781" max="11781" width="35.7109375" customWidth="1"/>
    <col min="11782" max="11782" width="0" hidden="1" customWidth="1"/>
    <col min="11783" max="11783" width="12.7109375" customWidth="1"/>
    <col min="11784" max="11784" width="21.7109375" customWidth="1"/>
    <col min="11785" max="11785" width="26" customWidth="1"/>
    <col min="11786" max="11786" width="21" customWidth="1"/>
    <col min="11787" max="11787" width="33.5703125" customWidth="1"/>
    <col min="11788" max="11788" width="1.42578125" customWidth="1"/>
    <col min="11789" max="12016" width="9.140625" customWidth="1"/>
    <col min="12017" max="12017" width="2.28515625" customWidth="1"/>
    <col min="12018" max="12018" width="0" hidden="1" customWidth="1"/>
    <col min="12019" max="12019" width="11.7109375" customWidth="1"/>
    <col min="12020" max="12020" width="19.42578125" customWidth="1"/>
    <col min="12021" max="12021" width="8.5703125" customWidth="1"/>
    <col min="12022" max="12022" width="1.28515625" customWidth="1"/>
    <col min="12023" max="12023" width="6.7109375" customWidth="1"/>
    <col min="12024" max="12024" width="11.140625" customWidth="1"/>
    <col min="12025" max="12025" width="7.5703125" customWidth="1"/>
    <col min="12033" max="12033" width="2.28515625" customWidth="1"/>
    <col min="12034" max="12034" width="0" hidden="1" customWidth="1"/>
    <col min="12035" max="12035" width="7.85546875" customWidth="1"/>
    <col min="12036" max="12036" width="0" hidden="1" customWidth="1"/>
    <col min="12037" max="12037" width="35.7109375" customWidth="1"/>
    <col min="12038" max="12038" width="0" hidden="1" customWidth="1"/>
    <col min="12039" max="12039" width="12.7109375" customWidth="1"/>
    <col min="12040" max="12040" width="21.7109375" customWidth="1"/>
    <col min="12041" max="12041" width="26" customWidth="1"/>
    <col min="12042" max="12042" width="21" customWidth="1"/>
    <col min="12043" max="12043" width="33.5703125" customWidth="1"/>
    <col min="12044" max="12044" width="1.42578125" customWidth="1"/>
    <col min="12045" max="12272" width="9.140625" customWidth="1"/>
    <col min="12273" max="12273" width="2.28515625" customWidth="1"/>
    <col min="12274" max="12274" width="0" hidden="1" customWidth="1"/>
    <col min="12275" max="12275" width="11.7109375" customWidth="1"/>
    <col min="12276" max="12276" width="19.42578125" customWidth="1"/>
    <col min="12277" max="12277" width="8.5703125" customWidth="1"/>
    <col min="12278" max="12278" width="1.28515625" customWidth="1"/>
    <col min="12279" max="12279" width="6.7109375" customWidth="1"/>
    <col min="12280" max="12280" width="11.140625" customWidth="1"/>
    <col min="12281" max="12281" width="7.5703125" customWidth="1"/>
    <col min="12289" max="12289" width="2.28515625" customWidth="1"/>
    <col min="12290" max="12290" width="0" hidden="1" customWidth="1"/>
    <col min="12291" max="12291" width="7.85546875" customWidth="1"/>
    <col min="12292" max="12292" width="0" hidden="1" customWidth="1"/>
    <col min="12293" max="12293" width="35.7109375" customWidth="1"/>
    <col min="12294" max="12294" width="0" hidden="1" customWidth="1"/>
    <col min="12295" max="12295" width="12.7109375" customWidth="1"/>
    <col min="12296" max="12296" width="21.7109375" customWidth="1"/>
    <col min="12297" max="12297" width="26" customWidth="1"/>
    <col min="12298" max="12298" width="21" customWidth="1"/>
    <col min="12299" max="12299" width="33.5703125" customWidth="1"/>
    <col min="12300" max="12300" width="1.42578125" customWidth="1"/>
    <col min="12301" max="12528" width="9.140625" customWidth="1"/>
    <col min="12529" max="12529" width="2.28515625" customWidth="1"/>
    <col min="12530" max="12530" width="0" hidden="1" customWidth="1"/>
    <col min="12531" max="12531" width="11.7109375" customWidth="1"/>
    <col min="12532" max="12532" width="19.42578125" customWidth="1"/>
    <col min="12533" max="12533" width="8.5703125" customWidth="1"/>
    <col min="12534" max="12534" width="1.28515625" customWidth="1"/>
    <col min="12535" max="12535" width="6.7109375" customWidth="1"/>
    <col min="12536" max="12536" width="11.140625" customWidth="1"/>
    <col min="12537" max="12537" width="7.5703125" customWidth="1"/>
    <col min="12545" max="12545" width="2.28515625" customWidth="1"/>
    <col min="12546" max="12546" width="0" hidden="1" customWidth="1"/>
    <col min="12547" max="12547" width="7.85546875" customWidth="1"/>
    <col min="12548" max="12548" width="0" hidden="1" customWidth="1"/>
    <col min="12549" max="12549" width="35.7109375" customWidth="1"/>
    <col min="12550" max="12550" width="0" hidden="1" customWidth="1"/>
    <col min="12551" max="12551" width="12.7109375" customWidth="1"/>
    <col min="12552" max="12552" width="21.7109375" customWidth="1"/>
    <col min="12553" max="12553" width="26" customWidth="1"/>
    <col min="12554" max="12554" width="21" customWidth="1"/>
    <col min="12555" max="12555" width="33.5703125" customWidth="1"/>
    <col min="12556" max="12556" width="1.42578125" customWidth="1"/>
    <col min="12557" max="12784" width="9.140625" customWidth="1"/>
    <col min="12785" max="12785" width="2.28515625" customWidth="1"/>
    <col min="12786" max="12786" width="0" hidden="1" customWidth="1"/>
    <col min="12787" max="12787" width="11.7109375" customWidth="1"/>
    <col min="12788" max="12788" width="19.42578125" customWidth="1"/>
    <col min="12789" max="12789" width="8.5703125" customWidth="1"/>
    <col min="12790" max="12790" width="1.28515625" customWidth="1"/>
    <col min="12791" max="12791" width="6.7109375" customWidth="1"/>
    <col min="12792" max="12792" width="11.140625" customWidth="1"/>
    <col min="12793" max="12793" width="7.5703125" customWidth="1"/>
    <col min="12801" max="12801" width="2.28515625" customWidth="1"/>
    <col min="12802" max="12802" width="0" hidden="1" customWidth="1"/>
    <col min="12803" max="12803" width="7.85546875" customWidth="1"/>
    <col min="12804" max="12804" width="0" hidden="1" customWidth="1"/>
    <col min="12805" max="12805" width="35.7109375" customWidth="1"/>
    <col min="12806" max="12806" width="0" hidden="1" customWidth="1"/>
    <col min="12807" max="12807" width="12.7109375" customWidth="1"/>
    <col min="12808" max="12808" width="21.7109375" customWidth="1"/>
    <col min="12809" max="12809" width="26" customWidth="1"/>
    <col min="12810" max="12810" width="21" customWidth="1"/>
    <col min="12811" max="12811" width="33.5703125" customWidth="1"/>
    <col min="12812" max="12812" width="1.42578125" customWidth="1"/>
    <col min="12813" max="13040" width="9.140625" customWidth="1"/>
    <col min="13041" max="13041" width="2.28515625" customWidth="1"/>
    <col min="13042" max="13042" width="0" hidden="1" customWidth="1"/>
    <col min="13043" max="13043" width="11.7109375" customWidth="1"/>
    <col min="13044" max="13044" width="19.42578125" customWidth="1"/>
    <col min="13045" max="13045" width="8.5703125" customWidth="1"/>
    <col min="13046" max="13046" width="1.28515625" customWidth="1"/>
    <col min="13047" max="13047" width="6.7109375" customWidth="1"/>
    <col min="13048" max="13048" width="11.140625" customWidth="1"/>
    <col min="13049" max="13049" width="7.5703125" customWidth="1"/>
    <col min="13057" max="13057" width="2.28515625" customWidth="1"/>
    <col min="13058" max="13058" width="0" hidden="1" customWidth="1"/>
    <col min="13059" max="13059" width="7.85546875" customWidth="1"/>
    <col min="13060" max="13060" width="0" hidden="1" customWidth="1"/>
    <col min="13061" max="13061" width="35.7109375" customWidth="1"/>
    <col min="13062" max="13062" width="0" hidden="1" customWidth="1"/>
    <col min="13063" max="13063" width="12.7109375" customWidth="1"/>
    <col min="13064" max="13064" width="21.7109375" customWidth="1"/>
    <col min="13065" max="13065" width="26" customWidth="1"/>
    <col min="13066" max="13066" width="21" customWidth="1"/>
    <col min="13067" max="13067" width="33.5703125" customWidth="1"/>
    <col min="13068" max="13068" width="1.42578125" customWidth="1"/>
    <col min="13069" max="13296" width="9.140625" customWidth="1"/>
    <col min="13297" max="13297" width="2.28515625" customWidth="1"/>
    <col min="13298" max="13298" width="0" hidden="1" customWidth="1"/>
    <col min="13299" max="13299" width="11.7109375" customWidth="1"/>
    <col min="13300" max="13300" width="19.42578125" customWidth="1"/>
    <col min="13301" max="13301" width="8.5703125" customWidth="1"/>
    <col min="13302" max="13302" width="1.28515625" customWidth="1"/>
    <col min="13303" max="13303" width="6.7109375" customWidth="1"/>
    <col min="13304" max="13304" width="11.140625" customWidth="1"/>
    <col min="13305" max="13305" width="7.5703125" customWidth="1"/>
    <col min="13313" max="13313" width="2.28515625" customWidth="1"/>
    <col min="13314" max="13314" width="0" hidden="1" customWidth="1"/>
    <col min="13315" max="13315" width="7.85546875" customWidth="1"/>
    <col min="13316" max="13316" width="0" hidden="1" customWidth="1"/>
    <col min="13317" max="13317" width="35.7109375" customWidth="1"/>
    <col min="13318" max="13318" width="0" hidden="1" customWidth="1"/>
    <col min="13319" max="13319" width="12.7109375" customWidth="1"/>
    <col min="13320" max="13320" width="21.7109375" customWidth="1"/>
    <col min="13321" max="13321" width="26" customWidth="1"/>
    <col min="13322" max="13322" width="21" customWidth="1"/>
    <col min="13323" max="13323" width="33.5703125" customWidth="1"/>
    <col min="13324" max="13324" width="1.42578125" customWidth="1"/>
    <col min="13325" max="13552" width="9.140625" customWidth="1"/>
    <col min="13553" max="13553" width="2.28515625" customWidth="1"/>
    <col min="13554" max="13554" width="0" hidden="1" customWidth="1"/>
    <col min="13555" max="13555" width="11.7109375" customWidth="1"/>
    <col min="13556" max="13556" width="19.42578125" customWidth="1"/>
    <col min="13557" max="13557" width="8.5703125" customWidth="1"/>
    <col min="13558" max="13558" width="1.28515625" customWidth="1"/>
    <col min="13559" max="13559" width="6.7109375" customWidth="1"/>
    <col min="13560" max="13560" width="11.140625" customWidth="1"/>
    <col min="13561" max="13561" width="7.5703125" customWidth="1"/>
    <col min="13569" max="13569" width="2.28515625" customWidth="1"/>
    <col min="13570" max="13570" width="0" hidden="1" customWidth="1"/>
    <col min="13571" max="13571" width="7.85546875" customWidth="1"/>
    <col min="13572" max="13572" width="0" hidden="1" customWidth="1"/>
    <col min="13573" max="13573" width="35.7109375" customWidth="1"/>
    <col min="13574" max="13574" width="0" hidden="1" customWidth="1"/>
    <col min="13575" max="13575" width="12.7109375" customWidth="1"/>
    <col min="13576" max="13576" width="21.7109375" customWidth="1"/>
    <col min="13577" max="13577" width="26" customWidth="1"/>
    <col min="13578" max="13578" width="21" customWidth="1"/>
    <col min="13579" max="13579" width="33.5703125" customWidth="1"/>
    <col min="13580" max="13580" width="1.42578125" customWidth="1"/>
    <col min="13581" max="13808" width="9.140625" customWidth="1"/>
    <col min="13809" max="13809" width="2.28515625" customWidth="1"/>
    <col min="13810" max="13810" width="0" hidden="1" customWidth="1"/>
    <col min="13811" max="13811" width="11.7109375" customWidth="1"/>
    <col min="13812" max="13812" width="19.42578125" customWidth="1"/>
    <col min="13813" max="13813" width="8.5703125" customWidth="1"/>
    <col min="13814" max="13814" width="1.28515625" customWidth="1"/>
    <col min="13815" max="13815" width="6.7109375" customWidth="1"/>
    <col min="13816" max="13816" width="11.140625" customWidth="1"/>
    <col min="13817" max="13817" width="7.5703125" customWidth="1"/>
    <col min="13825" max="13825" width="2.28515625" customWidth="1"/>
    <col min="13826" max="13826" width="0" hidden="1" customWidth="1"/>
    <col min="13827" max="13827" width="7.85546875" customWidth="1"/>
    <col min="13828" max="13828" width="0" hidden="1" customWidth="1"/>
    <col min="13829" max="13829" width="35.7109375" customWidth="1"/>
    <col min="13830" max="13830" width="0" hidden="1" customWidth="1"/>
    <col min="13831" max="13831" width="12.7109375" customWidth="1"/>
    <col min="13832" max="13832" width="21.7109375" customWidth="1"/>
    <col min="13833" max="13833" width="26" customWidth="1"/>
    <col min="13834" max="13834" width="21" customWidth="1"/>
    <col min="13835" max="13835" width="33.5703125" customWidth="1"/>
    <col min="13836" max="13836" width="1.42578125" customWidth="1"/>
    <col min="13837" max="14064" width="9.140625" customWidth="1"/>
    <col min="14065" max="14065" width="2.28515625" customWidth="1"/>
    <col min="14066" max="14066" width="0" hidden="1" customWidth="1"/>
    <col min="14067" max="14067" width="11.7109375" customWidth="1"/>
    <col min="14068" max="14068" width="19.42578125" customWidth="1"/>
    <col min="14069" max="14069" width="8.5703125" customWidth="1"/>
    <col min="14070" max="14070" width="1.28515625" customWidth="1"/>
    <col min="14071" max="14071" width="6.7109375" customWidth="1"/>
    <col min="14072" max="14072" width="11.140625" customWidth="1"/>
    <col min="14073" max="14073" width="7.5703125" customWidth="1"/>
    <col min="14081" max="14081" width="2.28515625" customWidth="1"/>
    <col min="14082" max="14082" width="0" hidden="1" customWidth="1"/>
    <col min="14083" max="14083" width="7.85546875" customWidth="1"/>
    <col min="14084" max="14084" width="0" hidden="1" customWidth="1"/>
    <col min="14085" max="14085" width="35.7109375" customWidth="1"/>
    <col min="14086" max="14086" width="0" hidden="1" customWidth="1"/>
    <col min="14087" max="14087" width="12.7109375" customWidth="1"/>
    <col min="14088" max="14088" width="21.7109375" customWidth="1"/>
    <col min="14089" max="14089" width="26" customWidth="1"/>
    <col min="14090" max="14090" width="21" customWidth="1"/>
    <col min="14091" max="14091" width="33.5703125" customWidth="1"/>
    <col min="14092" max="14092" width="1.42578125" customWidth="1"/>
    <col min="14093" max="14320" width="9.140625" customWidth="1"/>
    <col min="14321" max="14321" width="2.28515625" customWidth="1"/>
    <col min="14322" max="14322" width="0" hidden="1" customWidth="1"/>
    <col min="14323" max="14323" width="11.7109375" customWidth="1"/>
    <col min="14324" max="14324" width="19.42578125" customWidth="1"/>
    <col min="14325" max="14325" width="8.5703125" customWidth="1"/>
    <col min="14326" max="14326" width="1.28515625" customWidth="1"/>
    <col min="14327" max="14327" width="6.7109375" customWidth="1"/>
    <col min="14328" max="14328" width="11.140625" customWidth="1"/>
    <col min="14329" max="14329" width="7.5703125" customWidth="1"/>
    <col min="14337" max="14337" width="2.28515625" customWidth="1"/>
    <col min="14338" max="14338" width="0" hidden="1" customWidth="1"/>
    <col min="14339" max="14339" width="7.85546875" customWidth="1"/>
    <col min="14340" max="14340" width="0" hidden="1" customWidth="1"/>
    <col min="14341" max="14341" width="35.7109375" customWidth="1"/>
    <col min="14342" max="14342" width="0" hidden="1" customWidth="1"/>
    <col min="14343" max="14343" width="12.7109375" customWidth="1"/>
    <col min="14344" max="14344" width="21.7109375" customWidth="1"/>
    <col min="14345" max="14345" width="26" customWidth="1"/>
    <col min="14346" max="14346" width="21" customWidth="1"/>
    <col min="14347" max="14347" width="33.5703125" customWidth="1"/>
    <col min="14348" max="14348" width="1.42578125" customWidth="1"/>
    <col min="14349" max="14576" width="9.140625" customWidth="1"/>
    <col min="14577" max="14577" width="2.28515625" customWidth="1"/>
    <col min="14578" max="14578" width="0" hidden="1" customWidth="1"/>
    <col min="14579" max="14579" width="11.7109375" customWidth="1"/>
    <col min="14580" max="14580" width="19.42578125" customWidth="1"/>
    <col min="14581" max="14581" width="8.5703125" customWidth="1"/>
    <col min="14582" max="14582" width="1.28515625" customWidth="1"/>
    <col min="14583" max="14583" width="6.7109375" customWidth="1"/>
    <col min="14584" max="14584" width="11.140625" customWidth="1"/>
    <col min="14585" max="14585" width="7.5703125" customWidth="1"/>
    <col min="14593" max="14593" width="2.28515625" customWidth="1"/>
    <col min="14594" max="14594" width="0" hidden="1" customWidth="1"/>
    <col min="14595" max="14595" width="7.85546875" customWidth="1"/>
    <col min="14596" max="14596" width="0" hidden="1" customWidth="1"/>
    <col min="14597" max="14597" width="35.7109375" customWidth="1"/>
    <col min="14598" max="14598" width="0" hidden="1" customWidth="1"/>
    <col min="14599" max="14599" width="12.7109375" customWidth="1"/>
    <col min="14600" max="14600" width="21.7109375" customWidth="1"/>
    <col min="14601" max="14601" width="26" customWidth="1"/>
    <col min="14602" max="14602" width="21" customWidth="1"/>
    <col min="14603" max="14603" width="33.5703125" customWidth="1"/>
    <col min="14604" max="14604" width="1.42578125" customWidth="1"/>
    <col min="14605" max="14832" width="9.140625" customWidth="1"/>
    <col min="14833" max="14833" width="2.28515625" customWidth="1"/>
    <col min="14834" max="14834" width="0" hidden="1" customWidth="1"/>
    <col min="14835" max="14835" width="11.7109375" customWidth="1"/>
    <col min="14836" max="14836" width="19.42578125" customWidth="1"/>
    <col min="14837" max="14837" width="8.5703125" customWidth="1"/>
    <col min="14838" max="14838" width="1.28515625" customWidth="1"/>
    <col min="14839" max="14839" width="6.7109375" customWidth="1"/>
    <col min="14840" max="14840" width="11.140625" customWidth="1"/>
    <col min="14841" max="14841" width="7.5703125" customWidth="1"/>
    <col min="14849" max="14849" width="2.28515625" customWidth="1"/>
    <col min="14850" max="14850" width="0" hidden="1" customWidth="1"/>
    <col min="14851" max="14851" width="7.85546875" customWidth="1"/>
    <col min="14852" max="14852" width="0" hidden="1" customWidth="1"/>
    <col min="14853" max="14853" width="35.7109375" customWidth="1"/>
    <col min="14854" max="14854" width="0" hidden="1" customWidth="1"/>
    <col min="14855" max="14855" width="12.7109375" customWidth="1"/>
    <col min="14856" max="14856" width="21.7109375" customWidth="1"/>
    <col min="14857" max="14857" width="26" customWidth="1"/>
    <col min="14858" max="14858" width="21" customWidth="1"/>
    <col min="14859" max="14859" width="33.5703125" customWidth="1"/>
    <col min="14860" max="14860" width="1.42578125" customWidth="1"/>
    <col min="14861" max="15088" width="9.140625" customWidth="1"/>
    <col min="15089" max="15089" width="2.28515625" customWidth="1"/>
    <col min="15090" max="15090" width="0" hidden="1" customWidth="1"/>
    <col min="15091" max="15091" width="11.7109375" customWidth="1"/>
    <col min="15092" max="15092" width="19.42578125" customWidth="1"/>
    <col min="15093" max="15093" width="8.5703125" customWidth="1"/>
    <col min="15094" max="15094" width="1.28515625" customWidth="1"/>
    <col min="15095" max="15095" width="6.7109375" customWidth="1"/>
    <col min="15096" max="15096" width="11.140625" customWidth="1"/>
    <col min="15097" max="15097" width="7.5703125" customWidth="1"/>
    <col min="15105" max="15105" width="2.28515625" customWidth="1"/>
    <col min="15106" max="15106" width="0" hidden="1" customWidth="1"/>
    <col min="15107" max="15107" width="7.85546875" customWidth="1"/>
    <col min="15108" max="15108" width="0" hidden="1" customWidth="1"/>
    <col min="15109" max="15109" width="35.7109375" customWidth="1"/>
    <col min="15110" max="15110" width="0" hidden="1" customWidth="1"/>
    <col min="15111" max="15111" width="12.7109375" customWidth="1"/>
    <col min="15112" max="15112" width="21.7109375" customWidth="1"/>
    <col min="15113" max="15113" width="26" customWidth="1"/>
    <col min="15114" max="15114" width="21" customWidth="1"/>
    <col min="15115" max="15115" width="33.5703125" customWidth="1"/>
    <col min="15116" max="15116" width="1.42578125" customWidth="1"/>
    <col min="15117" max="15344" width="9.140625" customWidth="1"/>
    <col min="15345" max="15345" width="2.28515625" customWidth="1"/>
    <col min="15346" max="15346" width="0" hidden="1" customWidth="1"/>
    <col min="15347" max="15347" width="11.7109375" customWidth="1"/>
    <col min="15348" max="15348" width="19.42578125" customWidth="1"/>
    <col min="15349" max="15349" width="8.5703125" customWidth="1"/>
    <col min="15350" max="15350" width="1.28515625" customWidth="1"/>
    <col min="15351" max="15351" width="6.7109375" customWidth="1"/>
    <col min="15352" max="15352" width="11.140625" customWidth="1"/>
    <col min="15353" max="15353" width="7.5703125" customWidth="1"/>
    <col min="15361" max="15361" width="2.28515625" customWidth="1"/>
    <col min="15362" max="15362" width="0" hidden="1" customWidth="1"/>
    <col min="15363" max="15363" width="7.85546875" customWidth="1"/>
    <col min="15364" max="15364" width="0" hidden="1" customWidth="1"/>
    <col min="15365" max="15365" width="35.7109375" customWidth="1"/>
    <col min="15366" max="15366" width="0" hidden="1" customWidth="1"/>
    <col min="15367" max="15367" width="12.7109375" customWidth="1"/>
    <col min="15368" max="15368" width="21.7109375" customWidth="1"/>
    <col min="15369" max="15369" width="26" customWidth="1"/>
    <col min="15370" max="15370" width="21" customWidth="1"/>
    <col min="15371" max="15371" width="33.5703125" customWidth="1"/>
    <col min="15372" max="15372" width="1.42578125" customWidth="1"/>
    <col min="15373" max="15600" width="9.140625" customWidth="1"/>
    <col min="15601" max="15601" width="2.28515625" customWidth="1"/>
    <col min="15602" max="15602" width="0" hidden="1" customWidth="1"/>
    <col min="15603" max="15603" width="11.7109375" customWidth="1"/>
    <col min="15604" max="15604" width="19.42578125" customWidth="1"/>
    <col min="15605" max="15605" width="8.5703125" customWidth="1"/>
    <col min="15606" max="15606" width="1.28515625" customWidth="1"/>
    <col min="15607" max="15607" width="6.7109375" customWidth="1"/>
    <col min="15608" max="15608" width="11.140625" customWidth="1"/>
    <col min="15609" max="15609" width="7.5703125" customWidth="1"/>
    <col min="15617" max="15617" width="2.28515625" customWidth="1"/>
    <col min="15618" max="15618" width="0" hidden="1" customWidth="1"/>
    <col min="15619" max="15619" width="7.85546875" customWidth="1"/>
    <col min="15620" max="15620" width="0" hidden="1" customWidth="1"/>
    <col min="15621" max="15621" width="35.7109375" customWidth="1"/>
    <col min="15622" max="15622" width="0" hidden="1" customWidth="1"/>
    <col min="15623" max="15623" width="12.7109375" customWidth="1"/>
    <col min="15624" max="15624" width="21.7109375" customWidth="1"/>
    <col min="15625" max="15625" width="26" customWidth="1"/>
    <col min="15626" max="15626" width="21" customWidth="1"/>
    <col min="15627" max="15627" width="33.5703125" customWidth="1"/>
    <col min="15628" max="15628" width="1.42578125" customWidth="1"/>
    <col min="15629" max="15856" width="9.140625" customWidth="1"/>
    <col min="15857" max="15857" width="2.28515625" customWidth="1"/>
    <col min="15858" max="15858" width="0" hidden="1" customWidth="1"/>
    <col min="15859" max="15859" width="11.7109375" customWidth="1"/>
    <col min="15860" max="15860" width="19.42578125" customWidth="1"/>
    <col min="15861" max="15861" width="8.5703125" customWidth="1"/>
    <col min="15862" max="15862" width="1.28515625" customWidth="1"/>
    <col min="15863" max="15863" width="6.7109375" customWidth="1"/>
    <col min="15864" max="15864" width="11.140625" customWidth="1"/>
    <col min="15865" max="15865" width="7.5703125" customWidth="1"/>
    <col min="15873" max="15873" width="2.28515625" customWidth="1"/>
    <col min="15874" max="15874" width="0" hidden="1" customWidth="1"/>
    <col min="15875" max="15875" width="7.85546875" customWidth="1"/>
    <col min="15876" max="15876" width="0" hidden="1" customWidth="1"/>
    <col min="15877" max="15877" width="35.7109375" customWidth="1"/>
    <col min="15878" max="15878" width="0" hidden="1" customWidth="1"/>
    <col min="15879" max="15879" width="12.7109375" customWidth="1"/>
    <col min="15880" max="15880" width="21.7109375" customWidth="1"/>
    <col min="15881" max="15881" width="26" customWidth="1"/>
    <col min="15882" max="15882" width="21" customWidth="1"/>
    <col min="15883" max="15883" width="33.5703125" customWidth="1"/>
    <col min="15884" max="15884" width="1.42578125" customWidth="1"/>
    <col min="15885" max="16112" width="9.140625" customWidth="1"/>
    <col min="16113" max="16113" width="2.28515625" customWidth="1"/>
    <col min="16114" max="16114" width="0" hidden="1" customWidth="1"/>
    <col min="16115" max="16115" width="11.7109375" customWidth="1"/>
    <col min="16116" max="16116" width="19.42578125" customWidth="1"/>
    <col min="16117" max="16117" width="8.5703125" customWidth="1"/>
    <col min="16118" max="16118" width="1.28515625" customWidth="1"/>
    <col min="16119" max="16119" width="6.7109375" customWidth="1"/>
    <col min="16120" max="16120" width="11.140625" customWidth="1"/>
    <col min="16121" max="16121" width="7.5703125" customWidth="1"/>
    <col min="16129" max="16129" width="2.28515625" customWidth="1"/>
    <col min="16130" max="16130" width="0" hidden="1" customWidth="1"/>
    <col min="16131" max="16131" width="7.85546875" customWidth="1"/>
    <col min="16132" max="16132" width="0" hidden="1" customWidth="1"/>
    <col min="16133" max="16133" width="35.7109375" customWidth="1"/>
    <col min="16134" max="16134" width="0" hidden="1" customWidth="1"/>
    <col min="16135" max="16135" width="12.7109375" customWidth="1"/>
    <col min="16136" max="16136" width="21.7109375" customWidth="1"/>
    <col min="16137" max="16137" width="26" customWidth="1"/>
    <col min="16138" max="16138" width="21" customWidth="1"/>
    <col min="16139" max="16139" width="33.5703125" customWidth="1"/>
    <col min="16140" max="16140" width="1.42578125" customWidth="1"/>
    <col min="16141" max="16368" width="9.140625" customWidth="1"/>
    <col min="16369" max="16369" width="2.28515625" customWidth="1"/>
    <col min="16370" max="16370" width="0" hidden="1" customWidth="1"/>
    <col min="16371" max="16371" width="11.7109375" customWidth="1"/>
    <col min="16372" max="16372" width="19.42578125" customWidth="1"/>
    <col min="16373" max="16373" width="8.5703125" customWidth="1"/>
    <col min="16374" max="16374" width="1.28515625" customWidth="1"/>
    <col min="16375" max="16375" width="6.7109375" customWidth="1"/>
    <col min="16376" max="16376" width="11.140625" customWidth="1"/>
    <col min="16377" max="16377" width="7.5703125" customWidth="1"/>
  </cols>
  <sheetData>
    <row r="3" spans="3:11" x14ac:dyDescent="0.25">
      <c r="D3" s="426"/>
      <c r="E3" s="426"/>
      <c r="F3" s="426"/>
    </row>
    <row r="5" spans="3:11" x14ac:dyDescent="0.25">
      <c r="C5" s="271"/>
      <c r="D5" s="272"/>
      <c r="E5" s="272"/>
      <c r="F5" s="272"/>
      <c r="G5" s="272"/>
      <c r="H5" s="272"/>
      <c r="I5" s="273"/>
    </row>
    <row r="6" spans="3:11" x14ac:dyDescent="0.25">
      <c r="C6" s="468" t="s">
        <v>171</v>
      </c>
      <c r="D6" s="469"/>
      <c r="E6" s="469"/>
      <c r="F6" s="469"/>
      <c r="G6" s="469"/>
      <c r="I6" s="274"/>
    </row>
    <row r="7" spans="3:11" x14ac:dyDescent="0.25">
      <c r="C7" s="305"/>
      <c r="D7" s="306"/>
      <c r="E7" s="306"/>
      <c r="F7" s="306"/>
      <c r="G7" s="306"/>
      <c r="I7" s="274"/>
    </row>
    <row r="8" spans="3:11" x14ac:dyDescent="0.25">
      <c r="C8" s="468" t="s">
        <v>172</v>
      </c>
      <c r="D8" s="469"/>
      <c r="E8" s="469"/>
      <c r="F8" s="469"/>
      <c r="G8" s="469"/>
      <c r="I8" s="274"/>
    </row>
    <row r="9" spans="3:11" x14ac:dyDescent="0.25">
      <c r="C9" s="305"/>
      <c r="D9" s="306"/>
      <c r="E9" s="306"/>
      <c r="F9" s="306"/>
      <c r="G9" s="306"/>
      <c r="I9" s="274"/>
    </row>
    <row r="10" spans="3:11" x14ac:dyDescent="0.25">
      <c r="C10" s="468" t="s">
        <v>615</v>
      </c>
      <c r="D10" s="469"/>
      <c r="E10" s="469"/>
      <c r="F10" s="469"/>
      <c r="G10" s="469"/>
      <c r="I10" s="274"/>
    </row>
    <row r="11" spans="3:11" x14ac:dyDescent="0.25">
      <c r="C11" s="277"/>
      <c r="D11" s="278"/>
      <c r="E11" s="278"/>
      <c r="F11" s="278"/>
      <c r="G11" s="278"/>
      <c r="H11" s="278"/>
      <c r="I11" s="279"/>
    </row>
    <row r="13" spans="3:11" x14ac:dyDescent="0.25">
      <c r="C13" s="470" t="s">
        <v>174</v>
      </c>
      <c r="D13" s="471"/>
      <c r="E13" s="471"/>
      <c r="F13" s="471"/>
      <c r="G13" s="471"/>
      <c r="H13" s="471"/>
      <c r="I13" s="471"/>
      <c r="J13" s="471"/>
      <c r="K13" s="471"/>
    </row>
    <row r="14" spans="3:11" x14ac:dyDescent="0.25">
      <c r="C14" s="443" t="s">
        <v>175</v>
      </c>
      <c r="D14" s="439"/>
      <c r="E14" s="443" t="s">
        <v>176</v>
      </c>
      <c r="F14" s="439"/>
      <c r="G14" s="443" t="s">
        <v>177</v>
      </c>
      <c r="H14" s="439"/>
      <c r="I14" s="307" t="s">
        <v>178</v>
      </c>
      <c r="J14" s="443" t="s">
        <v>179</v>
      </c>
      <c r="K14" s="439"/>
    </row>
    <row r="15" spans="3:11" ht="12.75" customHeight="1" x14ac:dyDescent="0.25">
      <c r="C15" s="308">
        <v>1</v>
      </c>
      <c r="D15" s="309"/>
      <c r="E15" s="458" t="s">
        <v>180</v>
      </c>
      <c r="F15" s="428"/>
      <c r="G15" s="440">
        <v>2470.84</v>
      </c>
      <c r="H15" s="441"/>
      <c r="I15" s="310" t="s">
        <v>181</v>
      </c>
      <c r="J15" s="438" t="s">
        <v>616</v>
      </c>
      <c r="K15" s="439"/>
    </row>
    <row r="16" spans="3:11" ht="12.75" customHeight="1" x14ac:dyDescent="0.25">
      <c r="C16" s="308">
        <v>2</v>
      </c>
      <c r="D16" s="309"/>
      <c r="E16" s="438" t="s">
        <v>183</v>
      </c>
      <c r="F16" s="439"/>
      <c r="G16" s="466">
        <v>2470.84</v>
      </c>
      <c r="H16" s="467"/>
      <c r="I16" s="310" t="s">
        <v>184</v>
      </c>
      <c r="J16" s="438" t="s">
        <v>616</v>
      </c>
      <c r="K16" s="439"/>
    </row>
    <row r="17" spans="3:11" x14ac:dyDescent="0.25">
      <c r="C17" s="443">
        <v>3</v>
      </c>
      <c r="D17" s="439"/>
      <c r="E17" s="438" t="s">
        <v>185</v>
      </c>
      <c r="F17" s="439"/>
      <c r="G17" s="462">
        <v>2470.84</v>
      </c>
      <c r="H17" s="463"/>
      <c r="I17" s="310" t="s">
        <v>186</v>
      </c>
      <c r="J17" s="438" t="s">
        <v>616</v>
      </c>
      <c r="K17" s="439"/>
    </row>
    <row r="18" spans="3:11" x14ac:dyDescent="0.25">
      <c r="C18" s="311"/>
      <c r="D18" s="309"/>
      <c r="E18" s="443" t="s">
        <v>187</v>
      </c>
      <c r="F18" s="439"/>
      <c r="G18" s="456">
        <f>SUM(G15:G17)</f>
        <v>7412.52</v>
      </c>
      <c r="H18" s="457"/>
      <c r="I18" s="311"/>
      <c r="J18" s="464"/>
      <c r="K18" s="465"/>
    </row>
    <row r="19" spans="3:11" x14ac:dyDescent="0.25">
      <c r="C19" s="312"/>
      <c r="D19" s="313"/>
      <c r="E19" s="312"/>
      <c r="F19" s="313"/>
      <c r="G19" s="314"/>
      <c r="H19" s="314"/>
      <c r="I19" s="312"/>
      <c r="J19" s="315"/>
      <c r="K19" s="315"/>
    </row>
    <row r="20" spans="3:11" ht="12.75" customHeight="1" x14ac:dyDescent="0.25">
      <c r="C20" s="442" t="s">
        <v>617</v>
      </c>
      <c r="D20" s="442"/>
      <c r="E20" s="442"/>
      <c r="F20" s="442"/>
      <c r="G20" s="442"/>
      <c r="H20" s="442"/>
      <c r="I20" s="442"/>
      <c r="J20" s="442"/>
      <c r="K20" s="442"/>
    </row>
    <row r="21" spans="3:11" ht="12.75" customHeight="1" x14ac:dyDescent="0.25">
      <c r="C21" s="443" t="s">
        <v>175</v>
      </c>
      <c r="D21" s="439"/>
      <c r="E21" s="444" t="s">
        <v>176</v>
      </c>
      <c r="F21" s="445"/>
      <c r="G21" s="443" t="s">
        <v>177</v>
      </c>
      <c r="H21" s="439"/>
      <c r="I21" s="311" t="s">
        <v>178</v>
      </c>
      <c r="J21" s="443"/>
      <c r="K21" s="439"/>
    </row>
    <row r="22" spans="3:11" x14ac:dyDescent="0.25">
      <c r="C22" s="308">
        <v>1</v>
      </c>
      <c r="D22" s="309"/>
      <c r="E22" s="436" t="s">
        <v>465</v>
      </c>
      <c r="F22" s="437"/>
      <c r="G22" s="461">
        <v>31.95</v>
      </c>
      <c r="H22" s="461"/>
      <c r="I22" s="316" t="s">
        <v>618</v>
      </c>
      <c r="J22" s="438" t="s">
        <v>619</v>
      </c>
      <c r="K22" s="439"/>
    </row>
    <row r="23" spans="3:11" x14ac:dyDescent="0.25">
      <c r="C23" s="308">
        <v>2</v>
      </c>
      <c r="D23" s="309"/>
      <c r="E23" s="436" t="s">
        <v>465</v>
      </c>
      <c r="F23" s="437"/>
      <c r="G23" s="461">
        <v>140.32</v>
      </c>
      <c r="H23" s="461"/>
      <c r="I23" s="316" t="s">
        <v>620</v>
      </c>
      <c r="J23" s="438" t="s">
        <v>619</v>
      </c>
      <c r="K23" s="439"/>
    </row>
    <row r="24" spans="3:11" x14ac:dyDescent="0.25">
      <c r="C24" s="308">
        <v>3</v>
      </c>
      <c r="D24" s="309"/>
      <c r="E24" s="436" t="s">
        <v>465</v>
      </c>
      <c r="F24" s="437"/>
      <c r="G24" s="461">
        <v>168.04</v>
      </c>
      <c r="H24" s="461"/>
      <c r="I24" s="316" t="s">
        <v>621</v>
      </c>
      <c r="J24" s="438" t="s">
        <v>619</v>
      </c>
      <c r="K24" s="439"/>
    </row>
    <row r="25" spans="3:11" x14ac:dyDescent="0.25">
      <c r="C25" s="443"/>
      <c r="D25" s="439"/>
      <c r="E25" s="444" t="s">
        <v>187</v>
      </c>
      <c r="F25" s="445"/>
      <c r="G25" s="455">
        <f>SUM(G22:G24)</f>
        <v>340.30999999999995</v>
      </c>
      <c r="H25" s="449"/>
      <c r="I25" s="311"/>
      <c r="J25" s="443"/>
      <c r="K25" s="439"/>
    </row>
    <row r="26" spans="3:11" x14ac:dyDescent="0.25">
      <c r="C26" s="312"/>
      <c r="D26" s="313"/>
      <c r="E26" s="312"/>
      <c r="F26" s="313"/>
      <c r="G26" s="317"/>
      <c r="H26" s="318"/>
      <c r="I26" s="312"/>
      <c r="J26" s="312"/>
      <c r="K26" s="313"/>
    </row>
    <row r="27" spans="3:11" x14ac:dyDescent="0.25">
      <c r="C27" s="312"/>
      <c r="D27" s="313"/>
      <c r="E27" s="312"/>
      <c r="F27" s="313"/>
      <c r="G27" s="317"/>
      <c r="H27" s="318"/>
      <c r="I27" s="312"/>
      <c r="J27" s="312"/>
      <c r="K27" s="313"/>
    </row>
    <row r="28" spans="3:11" ht="12.75" customHeight="1" x14ac:dyDescent="0.25">
      <c r="C28" s="442" t="s">
        <v>622</v>
      </c>
      <c r="D28" s="442"/>
      <c r="E28" s="442"/>
      <c r="F28" s="442"/>
      <c r="G28" s="442"/>
      <c r="H28" s="442"/>
      <c r="I28" s="442"/>
      <c r="J28" s="442"/>
      <c r="K28" s="442"/>
    </row>
    <row r="29" spans="3:11" ht="12.75" customHeight="1" x14ac:dyDescent="0.25">
      <c r="C29" s="443" t="s">
        <v>623</v>
      </c>
      <c r="D29" s="439"/>
      <c r="E29" s="444" t="s">
        <v>176</v>
      </c>
      <c r="F29" s="445"/>
      <c r="G29" s="443" t="s">
        <v>177</v>
      </c>
      <c r="H29" s="439"/>
      <c r="I29" s="311" t="s">
        <v>178</v>
      </c>
      <c r="J29" s="443" t="s">
        <v>179</v>
      </c>
      <c r="K29" s="439"/>
    </row>
    <row r="30" spans="3:11" x14ac:dyDescent="0.25">
      <c r="C30" s="308">
        <v>1</v>
      </c>
      <c r="D30" s="309"/>
      <c r="E30" s="436" t="s">
        <v>68</v>
      </c>
      <c r="F30" s="437"/>
      <c r="G30" s="440">
        <v>6.48</v>
      </c>
      <c r="H30" s="441"/>
      <c r="I30" s="316" t="s">
        <v>624</v>
      </c>
      <c r="J30" s="438" t="s">
        <v>468</v>
      </c>
      <c r="K30" s="439"/>
    </row>
    <row r="31" spans="3:11" x14ac:dyDescent="0.25">
      <c r="C31" s="443"/>
      <c r="D31" s="439"/>
      <c r="E31" s="444" t="s">
        <v>187</v>
      </c>
      <c r="F31" s="445"/>
      <c r="G31" s="459">
        <f>SUM(G30:G30)</f>
        <v>6.48</v>
      </c>
      <c r="H31" s="460"/>
      <c r="I31" s="311"/>
      <c r="J31" s="443"/>
      <c r="K31" s="439"/>
    </row>
    <row r="32" spans="3:11" x14ac:dyDescent="0.25">
      <c r="C32" s="312"/>
      <c r="D32" s="313"/>
      <c r="E32" s="312"/>
      <c r="F32" s="312"/>
      <c r="G32" s="319"/>
      <c r="H32" s="320"/>
      <c r="I32" s="312"/>
      <c r="J32" s="312"/>
      <c r="K32" s="313"/>
    </row>
    <row r="33" spans="3:11" x14ac:dyDescent="0.25">
      <c r="C33" s="312"/>
      <c r="D33" s="313"/>
      <c r="E33" s="312"/>
      <c r="F33" s="312"/>
      <c r="G33" s="319"/>
      <c r="H33" s="320"/>
      <c r="I33" s="312"/>
      <c r="J33" s="312"/>
      <c r="K33" s="313"/>
    </row>
    <row r="34" spans="3:11" x14ac:dyDescent="0.25">
      <c r="C34" s="442" t="s">
        <v>625</v>
      </c>
      <c r="D34" s="442"/>
      <c r="E34" s="442"/>
      <c r="F34" s="442"/>
      <c r="G34" s="442"/>
      <c r="H34" s="442"/>
      <c r="I34" s="442"/>
      <c r="J34" s="442"/>
      <c r="K34" s="442"/>
    </row>
    <row r="35" spans="3:11" x14ac:dyDescent="0.25">
      <c r="C35" s="443" t="s">
        <v>623</v>
      </c>
      <c r="D35" s="439"/>
      <c r="E35" s="443" t="s">
        <v>176</v>
      </c>
      <c r="F35" s="443"/>
      <c r="G35" s="443" t="s">
        <v>177</v>
      </c>
      <c r="H35" s="439"/>
      <c r="I35" s="311" t="s">
        <v>178</v>
      </c>
      <c r="J35" s="443" t="s">
        <v>179</v>
      </c>
      <c r="K35" s="439"/>
    </row>
    <row r="36" spans="3:11" x14ac:dyDescent="0.25">
      <c r="C36" s="311">
        <v>1</v>
      </c>
      <c r="D36" s="309"/>
      <c r="E36" s="311" t="s">
        <v>626</v>
      </c>
      <c r="F36" s="311"/>
      <c r="G36" s="446">
        <v>270</v>
      </c>
      <c r="H36" s="447"/>
      <c r="I36" s="311" t="s">
        <v>627</v>
      </c>
      <c r="J36" s="458" t="s">
        <v>191</v>
      </c>
      <c r="K36" s="428"/>
    </row>
    <row r="37" spans="3:11" x14ac:dyDescent="0.25">
      <c r="C37" s="311"/>
      <c r="D37" s="309"/>
      <c r="E37" s="444" t="s">
        <v>187</v>
      </c>
      <c r="F37" s="445"/>
      <c r="G37" s="456">
        <f>SUM(G36)</f>
        <v>270</v>
      </c>
      <c r="H37" s="457"/>
      <c r="I37" s="311"/>
      <c r="J37" s="311"/>
      <c r="K37" s="309"/>
    </row>
    <row r="38" spans="3:11" x14ac:dyDescent="0.25">
      <c r="C38" s="312"/>
      <c r="D38" s="313"/>
      <c r="E38" s="312"/>
      <c r="F38" s="313"/>
      <c r="G38" s="317"/>
      <c r="H38" s="318"/>
      <c r="I38" s="312"/>
      <c r="J38" s="312"/>
      <c r="K38" s="313"/>
    </row>
    <row r="39" spans="3:11" x14ac:dyDescent="0.25">
      <c r="C39" s="312"/>
      <c r="D39" s="313"/>
      <c r="E39" s="312"/>
      <c r="F39" s="313"/>
      <c r="G39" s="317"/>
      <c r="H39" s="318"/>
      <c r="I39" s="312"/>
      <c r="J39" s="312"/>
      <c r="K39" s="313"/>
    </row>
    <row r="40" spans="3:11" ht="12.75" customHeight="1" x14ac:dyDescent="0.25">
      <c r="C40" s="442" t="s">
        <v>628</v>
      </c>
      <c r="D40" s="442"/>
      <c r="E40" s="442"/>
      <c r="F40" s="442"/>
      <c r="G40" s="442"/>
      <c r="H40" s="442"/>
      <c r="I40" s="442"/>
      <c r="J40" s="442"/>
      <c r="K40" s="442"/>
    </row>
    <row r="41" spans="3:11" ht="12.75" customHeight="1" x14ac:dyDescent="0.25">
      <c r="C41" s="443" t="s">
        <v>175</v>
      </c>
      <c r="D41" s="439"/>
      <c r="E41" s="444" t="s">
        <v>176</v>
      </c>
      <c r="F41" s="445"/>
      <c r="G41" s="443" t="s">
        <v>177</v>
      </c>
      <c r="H41" s="439"/>
      <c r="I41" s="311" t="s">
        <v>178</v>
      </c>
      <c r="J41" s="443" t="s">
        <v>179</v>
      </c>
      <c r="K41" s="439"/>
    </row>
    <row r="42" spans="3:11" x14ac:dyDescent="0.25">
      <c r="C42" s="308">
        <v>1</v>
      </c>
      <c r="D42" s="309"/>
      <c r="E42" s="436" t="s">
        <v>629</v>
      </c>
      <c r="F42" s="437"/>
      <c r="G42" s="446">
        <v>48</v>
      </c>
      <c r="H42" s="447"/>
      <c r="I42" s="316" t="s">
        <v>630</v>
      </c>
      <c r="J42" s="438" t="s">
        <v>631</v>
      </c>
      <c r="K42" s="439"/>
    </row>
    <row r="43" spans="3:11" x14ac:dyDescent="0.25">
      <c r="C43" s="308">
        <v>2</v>
      </c>
      <c r="D43" s="309"/>
      <c r="E43" s="436" t="s">
        <v>629</v>
      </c>
      <c r="F43" s="437"/>
      <c r="G43" s="446">
        <v>48</v>
      </c>
      <c r="H43" s="447"/>
      <c r="I43" s="316" t="s">
        <v>618</v>
      </c>
      <c r="J43" s="438" t="s">
        <v>631</v>
      </c>
      <c r="K43" s="439"/>
    </row>
    <row r="44" spans="3:11" x14ac:dyDescent="0.25">
      <c r="C44" s="308">
        <v>3</v>
      </c>
      <c r="D44" s="309"/>
      <c r="E44" s="436" t="s">
        <v>629</v>
      </c>
      <c r="F44" s="437"/>
      <c r="G44" s="446">
        <v>48</v>
      </c>
      <c r="H44" s="447"/>
      <c r="I44" s="316" t="s">
        <v>632</v>
      </c>
      <c r="J44" s="438" t="s">
        <v>631</v>
      </c>
      <c r="K44" s="439"/>
    </row>
    <row r="45" spans="3:11" x14ac:dyDescent="0.25">
      <c r="C45" s="308">
        <v>4</v>
      </c>
      <c r="D45" s="309"/>
      <c r="E45" s="436" t="s">
        <v>629</v>
      </c>
      <c r="F45" s="437"/>
      <c r="G45" s="446">
        <v>48</v>
      </c>
      <c r="H45" s="447"/>
      <c r="I45" s="316" t="s">
        <v>621</v>
      </c>
      <c r="J45" s="438" t="s">
        <v>631</v>
      </c>
      <c r="K45" s="439"/>
    </row>
    <row r="46" spans="3:11" x14ac:dyDescent="0.25">
      <c r="C46" s="443"/>
      <c r="D46" s="439"/>
      <c r="E46" s="444" t="s">
        <v>187</v>
      </c>
      <c r="F46" s="445"/>
      <c r="G46" s="455">
        <f>SUM(G42:G45)</f>
        <v>192</v>
      </c>
      <c r="H46" s="449"/>
      <c r="I46" s="311"/>
      <c r="J46" s="443"/>
      <c r="K46" s="439"/>
    </row>
    <row r="49" spans="3:11" ht="12.75" customHeight="1" x14ac:dyDescent="0.25">
      <c r="C49" s="442" t="s">
        <v>633</v>
      </c>
      <c r="D49" s="442"/>
      <c r="E49" s="442"/>
      <c r="F49" s="442"/>
      <c r="G49" s="442"/>
      <c r="H49" s="442"/>
      <c r="I49" s="442"/>
      <c r="J49" s="442"/>
      <c r="K49" s="442"/>
    </row>
    <row r="50" spans="3:11" ht="12.75" customHeight="1" x14ac:dyDescent="0.25">
      <c r="C50" s="443" t="s">
        <v>175</v>
      </c>
      <c r="D50" s="439"/>
      <c r="E50" s="444" t="s">
        <v>176</v>
      </c>
      <c r="F50" s="445"/>
      <c r="G50" s="443" t="s">
        <v>177</v>
      </c>
      <c r="H50" s="439"/>
      <c r="I50" s="311" t="s">
        <v>178</v>
      </c>
      <c r="J50" s="443" t="s">
        <v>179</v>
      </c>
      <c r="K50" s="439"/>
    </row>
    <row r="51" spans="3:11" ht="25.5" customHeight="1" x14ac:dyDescent="0.25">
      <c r="C51" s="308">
        <v>1</v>
      </c>
      <c r="D51" s="309"/>
      <c r="E51" s="308" t="s">
        <v>634</v>
      </c>
      <c r="F51" s="309"/>
      <c r="G51" s="446">
        <v>144</v>
      </c>
      <c r="H51" s="447"/>
      <c r="I51" s="316" t="s">
        <v>635</v>
      </c>
      <c r="J51" s="453" t="s">
        <v>636</v>
      </c>
      <c r="K51" s="454"/>
    </row>
    <row r="52" spans="3:11" x14ac:dyDescent="0.25">
      <c r="C52" s="438"/>
      <c r="D52" s="439"/>
      <c r="E52" s="436" t="s">
        <v>187</v>
      </c>
      <c r="F52" s="437"/>
      <c r="G52" s="448">
        <f>SUM(G51:G51)</f>
        <v>144</v>
      </c>
      <c r="H52" s="449"/>
      <c r="I52" s="308"/>
      <c r="J52" s="438"/>
      <c r="K52" s="439"/>
    </row>
    <row r="54" spans="3:11" ht="12.75" customHeight="1" x14ac:dyDescent="0.25">
      <c r="C54" s="442" t="s">
        <v>637</v>
      </c>
      <c r="D54" s="442"/>
      <c r="E54" s="442"/>
      <c r="F54" s="442"/>
      <c r="G54" s="442"/>
      <c r="H54" s="442"/>
      <c r="I54" s="442"/>
      <c r="J54" s="442"/>
      <c r="K54" s="442"/>
    </row>
    <row r="55" spans="3:11" ht="12.75" customHeight="1" x14ac:dyDescent="0.25">
      <c r="C55" s="443" t="s">
        <v>175</v>
      </c>
      <c r="D55" s="439"/>
      <c r="E55" s="444" t="s">
        <v>176</v>
      </c>
      <c r="F55" s="445"/>
      <c r="G55" s="443" t="s">
        <v>177</v>
      </c>
      <c r="H55" s="439"/>
      <c r="I55" s="311" t="s">
        <v>178</v>
      </c>
      <c r="J55" s="443" t="s">
        <v>179</v>
      </c>
      <c r="K55" s="439"/>
    </row>
    <row r="56" spans="3:11" x14ac:dyDescent="0.25">
      <c r="C56" s="321">
        <v>1</v>
      </c>
      <c r="D56" s="322"/>
      <c r="E56" s="436" t="s">
        <v>638</v>
      </c>
      <c r="F56" s="437"/>
      <c r="G56" s="448">
        <v>910</v>
      </c>
      <c r="H56" s="449"/>
      <c r="I56" s="323" t="s">
        <v>618</v>
      </c>
      <c r="J56" s="438" t="s">
        <v>639</v>
      </c>
      <c r="K56" s="439"/>
    </row>
    <row r="57" spans="3:11" x14ac:dyDescent="0.25">
      <c r="C57" s="321">
        <v>2</v>
      </c>
      <c r="D57" s="322"/>
      <c r="E57" s="436" t="s">
        <v>638</v>
      </c>
      <c r="F57" s="437"/>
      <c r="G57" s="448">
        <v>910</v>
      </c>
      <c r="H57" s="449"/>
      <c r="I57" s="323" t="s">
        <v>632</v>
      </c>
      <c r="J57" s="438" t="s">
        <v>639</v>
      </c>
      <c r="K57" s="439"/>
    </row>
    <row r="58" spans="3:11" x14ac:dyDescent="0.25">
      <c r="C58" s="321">
        <v>3</v>
      </c>
      <c r="D58" s="322"/>
      <c r="E58" s="436" t="s">
        <v>638</v>
      </c>
      <c r="F58" s="437"/>
      <c r="G58" s="448">
        <v>910</v>
      </c>
      <c r="H58" s="449"/>
      <c r="I58" s="323" t="s">
        <v>640</v>
      </c>
      <c r="J58" s="438" t="s">
        <v>639</v>
      </c>
      <c r="K58" s="439"/>
    </row>
    <row r="59" spans="3:11" x14ac:dyDescent="0.25">
      <c r="C59" s="450"/>
      <c r="D59" s="451"/>
      <c r="E59" s="280" t="s">
        <v>187</v>
      </c>
      <c r="F59" s="280"/>
      <c r="G59" s="452">
        <f>SUM(G56:G58)</f>
        <v>2730</v>
      </c>
      <c r="H59" s="451"/>
      <c r="I59" s="280"/>
      <c r="J59" s="450"/>
      <c r="K59" s="451"/>
    </row>
    <row r="61" spans="3:11" ht="12.75" customHeight="1" x14ac:dyDescent="0.25">
      <c r="C61" s="442" t="s">
        <v>641</v>
      </c>
      <c r="D61" s="442"/>
      <c r="E61" s="442"/>
      <c r="F61" s="442"/>
      <c r="G61" s="442"/>
      <c r="H61" s="442"/>
      <c r="I61" s="442"/>
      <c r="J61" s="442"/>
      <c r="K61" s="442"/>
    </row>
    <row r="62" spans="3:11" ht="12.75" customHeight="1" x14ac:dyDescent="0.25">
      <c r="C62" s="443" t="s">
        <v>175</v>
      </c>
      <c r="D62" s="439"/>
      <c r="E62" s="444" t="s">
        <v>176</v>
      </c>
      <c r="F62" s="445"/>
      <c r="G62" s="443" t="s">
        <v>177</v>
      </c>
      <c r="H62" s="439"/>
      <c r="I62" s="311" t="s">
        <v>178</v>
      </c>
      <c r="J62" s="443" t="s">
        <v>179</v>
      </c>
      <c r="K62" s="439"/>
    </row>
    <row r="63" spans="3:11" x14ac:dyDescent="0.25">
      <c r="C63" s="308">
        <v>1</v>
      </c>
      <c r="D63" s="309"/>
      <c r="E63" s="436" t="s">
        <v>595</v>
      </c>
      <c r="F63" s="437"/>
      <c r="G63" s="446">
        <v>12</v>
      </c>
      <c r="H63" s="447"/>
      <c r="I63" s="308" t="s">
        <v>642</v>
      </c>
      <c r="J63" s="436" t="s">
        <v>643</v>
      </c>
      <c r="K63" s="437"/>
    </row>
    <row r="64" spans="3:11" x14ac:dyDescent="0.25">
      <c r="C64" s="308">
        <v>2</v>
      </c>
      <c r="D64" s="309"/>
      <c r="E64" s="436" t="s">
        <v>595</v>
      </c>
      <c r="F64" s="437"/>
      <c r="G64" s="446">
        <v>20.100000000000001</v>
      </c>
      <c r="H64" s="447"/>
      <c r="I64" s="308" t="s">
        <v>642</v>
      </c>
      <c r="J64" s="324" t="s">
        <v>644</v>
      </c>
      <c r="K64" s="309"/>
    </row>
    <row r="65" spans="3:11" x14ac:dyDescent="0.25">
      <c r="C65" s="438"/>
      <c r="D65" s="439"/>
      <c r="E65" s="436" t="s">
        <v>187</v>
      </c>
      <c r="F65" s="437"/>
      <c r="G65" s="448">
        <f>SUM(G63:G64)</f>
        <v>32.1</v>
      </c>
      <c r="H65" s="449"/>
      <c r="I65" s="308"/>
      <c r="J65" s="438"/>
      <c r="K65" s="439"/>
    </row>
    <row r="66" spans="3:11" x14ac:dyDescent="0.25">
      <c r="C66" s="325"/>
      <c r="D66" s="313"/>
      <c r="E66" s="325"/>
      <c r="F66" s="313"/>
      <c r="G66" s="326"/>
      <c r="H66" s="318"/>
      <c r="I66" s="325"/>
      <c r="J66" s="325"/>
      <c r="K66" s="313"/>
    </row>
    <row r="67" spans="3:11" x14ac:dyDescent="0.25">
      <c r="C67" s="325"/>
      <c r="D67" s="313"/>
      <c r="E67" s="325"/>
      <c r="F67" s="313"/>
      <c r="G67" s="326"/>
      <c r="H67" s="318"/>
      <c r="I67" s="325"/>
      <c r="J67" s="325"/>
      <c r="K67" s="313"/>
    </row>
    <row r="68" spans="3:11" x14ac:dyDescent="0.25">
      <c r="C68" s="325"/>
      <c r="D68" s="313"/>
      <c r="E68" s="325"/>
      <c r="F68" s="313"/>
      <c r="G68" s="326"/>
      <c r="H68" s="318"/>
      <c r="I68" s="325"/>
      <c r="J68" s="325"/>
      <c r="K68" s="313"/>
    </row>
    <row r="69" spans="3:11" ht="12.75" customHeight="1" x14ac:dyDescent="0.25">
      <c r="C69" s="442" t="s">
        <v>645</v>
      </c>
      <c r="D69" s="442"/>
      <c r="E69" s="442"/>
      <c r="F69" s="442"/>
      <c r="G69" s="442"/>
      <c r="H69" s="442"/>
      <c r="I69" s="442"/>
      <c r="J69" s="442"/>
      <c r="K69" s="442"/>
    </row>
    <row r="70" spans="3:11" ht="12.75" customHeight="1" x14ac:dyDescent="0.25">
      <c r="C70" s="443" t="s">
        <v>175</v>
      </c>
      <c r="D70" s="439"/>
      <c r="E70" s="444" t="s">
        <v>176</v>
      </c>
      <c r="F70" s="445"/>
      <c r="G70" s="443" t="s">
        <v>177</v>
      </c>
      <c r="H70" s="439"/>
      <c r="I70" s="311" t="s">
        <v>178</v>
      </c>
      <c r="J70" s="443" t="s">
        <v>179</v>
      </c>
      <c r="K70" s="439"/>
    </row>
    <row r="71" spans="3:11" x14ac:dyDescent="0.25">
      <c r="C71" s="321">
        <v>1</v>
      </c>
      <c r="D71" s="327"/>
      <c r="E71" s="436" t="s">
        <v>126</v>
      </c>
      <c r="F71" s="437"/>
      <c r="G71" s="328"/>
      <c r="H71" s="329">
        <v>90</v>
      </c>
      <c r="I71" s="330" t="s">
        <v>646</v>
      </c>
      <c r="J71" s="438" t="s">
        <v>647</v>
      </c>
      <c r="K71" s="439"/>
    </row>
    <row r="72" spans="3:11" ht="12.75" customHeight="1" x14ac:dyDescent="0.25">
      <c r="C72" s="321">
        <v>2</v>
      </c>
      <c r="D72" s="327"/>
      <c r="E72" s="436" t="s">
        <v>126</v>
      </c>
      <c r="F72" s="437"/>
      <c r="G72" s="328"/>
      <c r="H72" s="329">
        <v>90</v>
      </c>
      <c r="I72" s="330" t="s">
        <v>648</v>
      </c>
      <c r="J72" s="438" t="s">
        <v>647</v>
      </c>
      <c r="K72" s="439"/>
    </row>
    <row r="73" spans="3:11" ht="11.25" customHeight="1" x14ac:dyDescent="0.25">
      <c r="C73" s="321">
        <v>3</v>
      </c>
      <c r="D73" s="327"/>
      <c r="E73" s="436" t="s">
        <v>126</v>
      </c>
      <c r="F73" s="437"/>
      <c r="G73" s="328"/>
      <c r="H73" s="329">
        <v>90</v>
      </c>
      <c r="I73" s="330" t="s">
        <v>649</v>
      </c>
      <c r="J73" s="438" t="s">
        <v>647</v>
      </c>
      <c r="K73" s="439"/>
    </row>
    <row r="74" spans="3:11" x14ac:dyDescent="0.25">
      <c r="C74" s="436"/>
      <c r="D74" s="437"/>
      <c r="E74" s="436" t="s">
        <v>187</v>
      </c>
      <c r="F74" s="437"/>
      <c r="G74" s="440">
        <f>H71+H72+H73</f>
        <v>270</v>
      </c>
      <c r="H74" s="441"/>
      <c r="I74" s="308"/>
      <c r="J74" s="436"/>
      <c r="K74" s="437"/>
    </row>
    <row r="75" spans="3:11" x14ac:dyDescent="0.25">
      <c r="C75" s="325"/>
      <c r="D75" s="313"/>
      <c r="E75" s="325"/>
      <c r="F75" s="313"/>
      <c r="G75" s="326"/>
      <c r="H75" s="318"/>
      <c r="I75" s="325"/>
      <c r="J75" s="325"/>
      <c r="K75" s="313"/>
    </row>
    <row r="76" spans="3:11" x14ac:dyDescent="0.25">
      <c r="C76" s="325"/>
      <c r="D76" s="313"/>
      <c r="E76" s="325"/>
      <c r="F76" s="313"/>
      <c r="G76" s="326"/>
      <c r="H76" s="318"/>
      <c r="I76" s="325"/>
      <c r="J76" s="325"/>
      <c r="K76" s="313"/>
    </row>
    <row r="77" spans="3:11" x14ac:dyDescent="0.25">
      <c r="C77" s="325"/>
      <c r="D77" s="313"/>
      <c r="E77" s="325"/>
      <c r="F77" s="313"/>
      <c r="G77" s="326"/>
      <c r="H77" s="318"/>
      <c r="I77" s="325"/>
      <c r="J77" s="325"/>
      <c r="K77" s="313"/>
    </row>
    <row r="78" spans="3:11" x14ac:dyDescent="0.25">
      <c r="C78" s="325"/>
      <c r="D78" s="313"/>
      <c r="E78" s="325"/>
      <c r="F78" s="313"/>
      <c r="G78" s="326"/>
      <c r="H78" s="318"/>
      <c r="I78" s="325"/>
      <c r="J78" s="325"/>
      <c r="K78" s="313"/>
    </row>
    <row r="79" spans="3:11" x14ac:dyDescent="0.25">
      <c r="C79" s="325"/>
      <c r="D79" s="313"/>
      <c r="E79" s="325"/>
      <c r="F79" s="313"/>
      <c r="G79" s="326"/>
      <c r="H79" s="318"/>
      <c r="I79" s="325"/>
      <c r="J79" s="325"/>
      <c r="K79" s="313"/>
    </row>
    <row r="80" spans="3:11" x14ac:dyDescent="0.25">
      <c r="C80" s="325"/>
      <c r="D80" s="313"/>
      <c r="E80" s="325"/>
      <c r="F80" s="313"/>
      <c r="G80" s="326"/>
      <c r="H80" s="318"/>
      <c r="I80" s="325"/>
      <c r="J80" s="325"/>
      <c r="K80" s="313"/>
    </row>
    <row r="84" spans="5:8" x14ac:dyDescent="0.25">
      <c r="E84" s="331" t="s">
        <v>607</v>
      </c>
      <c r="H84" s="332">
        <f>G18</f>
        <v>7412.52</v>
      </c>
    </row>
    <row r="85" spans="5:8" x14ac:dyDescent="0.25">
      <c r="E85" s="331" t="s">
        <v>650</v>
      </c>
      <c r="H85" s="333">
        <f>G37+G46+G52+G59+G65+G74</f>
        <v>3638.1</v>
      </c>
    </row>
    <row r="86" spans="5:8" x14ac:dyDescent="0.25">
      <c r="E86" s="331" t="s">
        <v>608</v>
      </c>
      <c r="H86" s="332">
        <f>G25+G31</f>
        <v>346.78999999999996</v>
      </c>
    </row>
    <row r="87" spans="5:8" x14ac:dyDescent="0.25">
      <c r="E87" s="331" t="s">
        <v>187</v>
      </c>
      <c r="H87" s="332">
        <f>SUM(H84:H86)</f>
        <v>11397.41</v>
      </c>
    </row>
  </sheetData>
  <mergeCells count="139">
    <mergeCell ref="D3:F3"/>
    <mergeCell ref="C6:G6"/>
    <mergeCell ref="C8:G8"/>
    <mergeCell ref="C10:G10"/>
    <mergeCell ref="C13:K13"/>
    <mergeCell ref="C14:D14"/>
    <mergeCell ref="E14:F14"/>
    <mergeCell ref="G14:H14"/>
    <mergeCell ref="J14:K14"/>
    <mergeCell ref="C17:D17"/>
    <mergeCell ref="E17:F17"/>
    <mergeCell ref="G17:H17"/>
    <mergeCell ref="J17:K17"/>
    <mergeCell ref="E18:F18"/>
    <mergeCell ref="G18:H18"/>
    <mergeCell ref="J18:K18"/>
    <mergeCell ref="E15:F15"/>
    <mergeCell ref="G15:H15"/>
    <mergeCell ref="J15:K15"/>
    <mergeCell ref="E16:F16"/>
    <mergeCell ref="G16:H16"/>
    <mergeCell ref="J16:K16"/>
    <mergeCell ref="E23:F23"/>
    <mergeCell ref="G23:H23"/>
    <mergeCell ref="J23:K23"/>
    <mergeCell ref="E24:F24"/>
    <mergeCell ref="G24:H24"/>
    <mergeCell ref="J24:K24"/>
    <mergeCell ref="C20:K20"/>
    <mergeCell ref="C21:D21"/>
    <mergeCell ref="E21:F21"/>
    <mergeCell ref="G21:H21"/>
    <mergeCell ref="J21:K21"/>
    <mergeCell ref="E22:F22"/>
    <mergeCell ref="G22:H22"/>
    <mergeCell ref="J22:K22"/>
    <mergeCell ref="E30:F30"/>
    <mergeCell ref="G30:H30"/>
    <mergeCell ref="J30:K30"/>
    <mergeCell ref="C31:D31"/>
    <mergeCell ref="E31:F31"/>
    <mergeCell ref="G31:H31"/>
    <mergeCell ref="J31:K31"/>
    <mergeCell ref="C25:D25"/>
    <mergeCell ref="E25:F25"/>
    <mergeCell ref="G25:H25"/>
    <mergeCell ref="J25:K25"/>
    <mergeCell ref="C28:K28"/>
    <mergeCell ref="C29:D29"/>
    <mergeCell ref="E29:F29"/>
    <mergeCell ref="G29:H29"/>
    <mergeCell ref="J29:K29"/>
    <mergeCell ref="E37:F37"/>
    <mergeCell ref="G37:H37"/>
    <mergeCell ref="C40:K40"/>
    <mergeCell ref="C41:D41"/>
    <mergeCell ref="E41:F41"/>
    <mergeCell ref="G41:H41"/>
    <mergeCell ref="J41:K41"/>
    <mergeCell ref="C34:K34"/>
    <mergeCell ref="C35:D35"/>
    <mergeCell ref="E35:F35"/>
    <mergeCell ref="G35:H35"/>
    <mergeCell ref="J35:K35"/>
    <mergeCell ref="G36:H36"/>
    <mergeCell ref="J36:K36"/>
    <mergeCell ref="E44:F44"/>
    <mergeCell ref="G44:H44"/>
    <mergeCell ref="J44:K44"/>
    <mergeCell ref="E45:F45"/>
    <mergeCell ref="G45:H45"/>
    <mergeCell ref="J45:K45"/>
    <mergeCell ref="E42:F42"/>
    <mergeCell ref="G42:H42"/>
    <mergeCell ref="J42:K42"/>
    <mergeCell ref="E43:F43"/>
    <mergeCell ref="G43:H43"/>
    <mergeCell ref="J43:K43"/>
    <mergeCell ref="C46:D46"/>
    <mergeCell ref="E46:F46"/>
    <mergeCell ref="G46:H46"/>
    <mergeCell ref="J46:K46"/>
    <mergeCell ref="C49:K49"/>
    <mergeCell ref="C50:D50"/>
    <mergeCell ref="E50:F50"/>
    <mergeCell ref="G50:H50"/>
    <mergeCell ref="J50:K50"/>
    <mergeCell ref="C54:K54"/>
    <mergeCell ref="C55:D55"/>
    <mergeCell ref="E55:F55"/>
    <mergeCell ref="G55:H55"/>
    <mergeCell ref="J55:K55"/>
    <mergeCell ref="E56:F56"/>
    <mergeCell ref="G56:H56"/>
    <mergeCell ref="J56:K56"/>
    <mergeCell ref="G51:H51"/>
    <mergeCell ref="J51:K51"/>
    <mergeCell ref="C52:D52"/>
    <mergeCell ref="E52:F52"/>
    <mergeCell ref="G52:H52"/>
    <mergeCell ref="J52:K52"/>
    <mergeCell ref="C59:D59"/>
    <mergeCell ref="G59:H59"/>
    <mergeCell ref="J59:K59"/>
    <mergeCell ref="C61:K61"/>
    <mergeCell ref="C62:D62"/>
    <mergeCell ref="E62:F62"/>
    <mergeCell ref="G62:H62"/>
    <mergeCell ref="J62:K62"/>
    <mergeCell ref="E57:F57"/>
    <mergeCell ref="G57:H57"/>
    <mergeCell ref="J57:K57"/>
    <mergeCell ref="E58:F58"/>
    <mergeCell ref="G58:H58"/>
    <mergeCell ref="J58:K58"/>
    <mergeCell ref="E63:F63"/>
    <mergeCell ref="G63:H63"/>
    <mergeCell ref="J63:K63"/>
    <mergeCell ref="E64:F64"/>
    <mergeCell ref="G64:H64"/>
    <mergeCell ref="C65:D65"/>
    <mergeCell ref="E65:F65"/>
    <mergeCell ref="G65:H65"/>
    <mergeCell ref="J65:K65"/>
    <mergeCell ref="E72:F72"/>
    <mergeCell ref="J72:K72"/>
    <mergeCell ref="E73:F73"/>
    <mergeCell ref="J73:K73"/>
    <mergeCell ref="C74:D74"/>
    <mergeCell ref="E74:F74"/>
    <mergeCell ref="G74:H74"/>
    <mergeCell ref="J74:K74"/>
    <mergeCell ref="C69:K69"/>
    <mergeCell ref="C70:D70"/>
    <mergeCell ref="E70:F70"/>
    <mergeCell ref="G70:H70"/>
    <mergeCell ref="J70:K70"/>
    <mergeCell ref="E71:F71"/>
    <mergeCell ref="J71:K7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2"/>
  <sheetViews>
    <sheetView view="pageBreakPreview" zoomScale="75" zoomScaleNormal="100" zoomScaleSheetLayoutView="75" workbookViewId="0">
      <selection activeCell="D102" sqref="D102"/>
    </sheetView>
  </sheetViews>
  <sheetFormatPr defaultRowHeight="26.25" x14ac:dyDescent="0.4"/>
  <cols>
    <col min="1" max="1" width="15.5703125" style="128" customWidth="1"/>
    <col min="2" max="2" width="29.28515625" style="128" customWidth="1"/>
    <col min="3" max="3" width="27.85546875" style="128" customWidth="1"/>
    <col min="4" max="4" width="26.28515625" style="128" customWidth="1"/>
    <col min="5" max="5" width="26" style="128" customWidth="1"/>
    <col min="6" max="6" width="24.5703125" style="128" customWidth="1"/>
    <col min="7" max="7" width="25" style="128" customWidth="1"/>
    <col min="8" max="8" width="25.5703125" style="128" customWidth="1"/>
    <col min="9" max="9" width="26.28515625" style="128" customWidth="1"/>
    <col min="10" max="10" width="22.42578125" style="128" customWidth="1"/>
    <col min="11" max="12" width="13.5703125" style="128" customWidth="1"/>
    <col min="13" max="14" width="9.140625" style="128"/>
    <col min="15" max="15" width="9.140625" style="128" customWidth="1"/>
    <col min="16" max="16" width="12.85546875" style="128" customWidth="1"/>
    <col min="17" max="17" width="22" style="128" customWidth="1"/>
    <col min="18" max="18" width="30.28515625" style="128" customWidth="1"/>
    <col min="19" max="19" width="25.140625" style="128" customWidth="1"/>
    <col min="20" max="20" width="9.140625" style="128"/>
    <col min="21" max="21" width="26.28515625" style="128" customWidth="1"/>
    <col min="22" max="16384" width="9.140625" style="128"/>
  </cols>
  <sheetData>
    <row r="1" spans="1:18" ht="90" x14ac:dyDescent="1.1499999999999999">
      <c r="A1" s="336" t="s">
        <v>149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</row>
    <row r="2" spans="1:18" x14ac:dyDescent="0.4">
      <c r="A2" s="129"/>
    </row>
    <row r="3" spans="1:18" ht="50.25" x14ac:dyDescent="0.7">
      <c r="A3" s="130" t="s">
        <v>128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</row>
    <row r="4" spans="1:18" ht="50.25" x14ac:dyDescent="0.7">
      <c r="A4" s="130" t="s">
        <v>129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</row>
    <row r="5" spans="1:18" ht="50.25" x14ac:dyDescent="0.7">
      <c r="A5" s="130" t="s">
        <v>130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</row>
    <row r="6" spans="1:18" ht="50.25" x14ac:dyDescent="0.7">
      <c r="A6" s="130" t="s">
        <v>131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</row>
    <row r="7" spans="1:18" ht="50.25" x14ac:dyDescent="0.7">
      <c r="A7" s="130" t="s">
        <v>132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</row>
    <row r="8" spans="1:18" ht="50.25" x14ac:dyDescent="0.7">
      <c r="A8" s="130" t="s">
        <v>155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</row>
    <row r="9" spans="1:18" ht="41.25" customHeight="1" x14ac:dyDescent="0.4">
      <c r="A9" s="337" t="s">
        <v>133</v>
      </c>
      <c r="B9" s="337"/>
      <c r="C9" s="337"/>
      <c r="D9" s="337"/>
      <c r="E9" s="337"/>
      <c r="F9" s="337"/>
      <c r="G9" s="337"/>
      <c r="H9" s="337"/>
      <c r="I9" s="337"/>
      <c r="J9" s="337"/>
      <c r="K9" s="337"/>
      <c r="L9" s="337"/>
      <c r="M9" s="337"/>
      <c r="N9" s="337"/>
    </row>
    <row r="10" spans="1:18" ht="59.25" customHeight="1" x14ac:dyDescent="0.4">
      <c r="A10" s="337"/>
      <c r="B10" s="337"/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N10" s="337"/>
    </row>
    <row r="11" spans="1:18" ht="50.25" x14ac:dyDescent="0.7">
      <c r="A11" s="131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</row>
    <row r="12" spans="1:18" x14ac:dyDescent="0.4">
      <c r="A12" s="338"/>
      <c r="B12" s="338"/>
      <c r="C12" s="338"/>
      <c r="D12" s="338"/>
      <c r="E12" s="338"/>
      <c r="F12" s="338"/>
      <c r="G12" s="338"/>
      <c r="H12" s="338"/>
      <c r="I12" s="338"/>
      <c r="J12" s="338"/>
      <c r="K12" s="338"/>
      <c r="L12" s="338"/>
      <c r="M12" s="338"/>
      <c r="N12" s="338"/>
    </row>
    <row r="13" spans="1:18" x14ac:dyDescent="0.4">
      <c r="A13" s="338"/>
      <c r="B13" s="338"/>
      <c r="C13" s="338"/>
      <c r="D13" s="338"/>
      <c r="E13" s="338"/>
      <c r="F13" s="338"/>
      <c r="G13" s="338"/>
      <c r="H13" s="338"/>
      <c r="I13" s="338"/>
      <c r="J13" s="338"/>
      <c r="K13" s="338"/>
      <c r="L13" s="338"/>
      <c r="M13" s="338"/>
      <c r="N13" s="338"/>
    </row>
    <row r="14" spans="1:18" s="132" customFormat="1" x14ac:dyDescent="0.25">
      <c r="A14" s="338"/>
      <c r="B14" s="338"/>
      <c r="C14" s="338"/>
      <c r="D14" s="338"/>
      <c r="E14" s="338"/>
      <c r="F14" s="338"/>
      <c r="G14" s="338"/>
      <c r="H14" s="338"/>
      <c r="I14" s="338"/>
      <c r="J14" s="338"/>
      <c r="K14" s="338"/>
      <c r="L14" s="338"/>
      <c r="M14" s="338"/>
      <c r="N14" s="338"/>
    </row>
    <row r="15" spans="1:18" s="132" customFormat="1" ht="33" x14ac:dyDescent="0.25">
      <c r="A15" s="133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R15" s="134"/>
    </row>
    <row r="16" spans="1:18" s="132" customFormat="1" ht="33" x14ac:dyDescent="0.25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</row>
    <row r="17" spans="1:19" s="132" customFormat="1" ht="35.25" x14ac:dyDescent="0.25">
      <c r="A17" s="135" t="s">
        <v>134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</row>
    <row r="18" spans="1:19" s="132" customFormat="1" ht="35.25" x14ac:dyDescent="0.25">
      <c r="A18" s="339" t="s">
        <v>135</v>
      </c>
      <c r="B18" s="339"/>
      <c r="C18" s="339"/>
      <c r="D18" s="339"/>
      <c r="E18" s="339"/>
      <c r="F18" s="339"/>
      <c r="G18" s="339"/>
      <c r="H18" s="339"/>
      <c r="I18" s="339"/>
      <c r="J18" s="339"/>
      <c r="K18" s="339"/>
      <c r="L18" s="339"/>
      <c r="M18" s="339"/>
      <c r="N18" s="339"/>
      <c r="R18" s="137"/>
    </row>
    <row r="19" spans="1:19" s="132" customFormat="1" ht="35.25" x14ac:dyDescent="0.25">
      <c r="A19" s="138" t="s">
        <v>136</v>
      </c>
      <c r="B19" s="136"/>
      <c r="C19" s="136"/>
      <c r="D19" s="136" t="e">
        <f>+++++'R.financiar'!A8:'R.financiar'!C8</f>
        <v>#VALUE!</v>
      </c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R19" s="134"/>
    </row>
    <row r="20" spans="1:19" s="132" customFormat="1" x14ac:dyDescent="0.25">
      <c r="A20" s="340"/>
      <c r="B20" s="340"/>
      <c r="C20" s="340"/>
      <c r="D20" s="340"/>
      <c r="E20" s="340"/>
      <c r="F20" s="340"/>
      <c r="G20" s="340"/>
      <c r="H20" s="340"/>
      <c r="I20" s="340"/>
      <c r="J20" s="340"/>
      <c r="K20" s="340"/>
      <c r="L20" s="340"/>
      <c r="M20" s="340"/>
      <c r="N20" s="340"/>
    </row>
    <row r="21" spans="1:19" s="132" customFormat="1" x14ac:dyDescent="0.25">
      <c r="A21" s="340"/>
      <c r="B21" s="340"/>
      <c r="C21" s="340"/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R21" s="139"/>
    </row>
    <row r="22" spans="1:19" s="132" customFormat="1" x14ac:dyDescent="0.25">
      <c r="A22" s="340"/>
      <c r="B22" s="340"/>
      <c r="C22" s="340"/>
      <c r="D22" s="340"/>
      <c r="E22" s="340"/>
      <c r="F22" s="340"/>
      <c r="G22" s="340"/>
      <c r="H22" s="340"/>
      <c r="I22" s="340"/>
      <c r="J22" s="340"/>
      <c r="K22" s="340"/>
      <c r="L22" s="340"/>
      <c r="M22" s="340"/>
      <c r="N22" s="340"/>
      <c r="R22" s="140"/>
    </row>
    <row r="23" spans="1:19" s="132" customFormat="1" x14ac:dyDescent="0.25">
      <c r="A23" s="340"/>
      <c r="B23" s="340"/>
      <c r="C23" s="340"/>
      <c r="D23" s="340"/>
      <c r="E23" s="340"/>
      <c r="F23" s="340"/>
      <c r="G23" s="340"/>
      <c r="H23" s="340"/>
      <c r="I23" s="340"/>
      <c r="J23" s="340"/>
      <c r="K23" s="340"/>
      <c r="L23" s="340"/>
      <c r="M23" s="340"/>
      <c r="N23" s="340"/>
    </row>
    <row r="24" spans="1:19" s="132" customFormat="1" x14ac:dyDescent="0.25">
      <c r="A24" s="340"/>
      <c r="B24" s="340"/>
      <c r="C24" s="340"/>
      <c r="D24" s="340"/>
      <c r="E24" s="340"/>
      <c r="F24" s="340"/>
      <c r="G24" s="340"/>
      <c r="H24" s="340"/>
      <c r="I24" s="340"/>
      <c r="J24" s="340"/>
      <c r="K24" s="340"/>
      <c r="L24" s="340"/>
      <c r="M24" s="340"/>
      <c r="N24" s="340"/>
    </row>
    <row r="25" spans="1:19" s="132" customFormat="1" x14ac:dyDescent="0.25">
      <c r="A25" s="340"/>
      <c r="B25" s="340"/>
      <c r="C25" s="340"/>
      <c r="D25" s="340"/>
      <c r="E25" s="340"/>
      <c r="F25" s="340"/>
      <c r="G25" s="340"/>
      <c r="H25" s="340"/>
      <c r="I25" s="340"/>
      <c r="J25" s="340"/>
      <c r="K25" s="340"/>
      <c r="L25" s="340"/>
      <c r="M25" s="340"/>
      <c r="N25" s="340"/>
    </row>
    <row r="26" spans="1:19" s="132" customFormat="1" x14ac:dyDescent="0.25">
      <c r="A26" s="340"/>
      <c r="B26" s="340"/>
      <c r="C26" s="340"/>
      <c r="D26" s="340"/>
      <c r="E26" s="340"/>
      <c r="F26" s="340"/>
      <c r="G26" s="340"/>
      <c r="H26" s="340"/>
      <c r="I26" s="340"/>
      <c r="J26" s="340"/>
      <c r="K26" s="340"/>
      <c r="L26" s="340"/>
      <c r="M26" s="340"/>
      <c r="N26" s="340"/>
      <c r="R26" s="141"/>
    </row>
    <row r="27" spans="1:19" s="132" customFormat="1" x14ac:dyDescent="0.25">
      <c r="A27" s="340"/>
      <c r="B27" s="340"/>
      <c r="C27" s="340"/>
      <c r="D27" s="340"/>
      <c r="E27" s="340"/>
      <c r="F27" s="340"/>
      <c r="G27" s="340"/>
      <c r="H27" s="340"/>
      <c r="I27" s="340"/>
      <c r="J27" s="340"/>
      <c r="K27" s="340"/>
      <c r="L27" s="340"/>
      <c r="M27" s="340"/>
      <c r="N27" s="340"/>
      <c r="R27" s="141"/>
    </row>
    <row r="28" spans="1:19" s="132" customFormat="1" x14ac:dyDescent="0.25">
      <c r="A28" s="340"/>
      <c r="B28" s="340"/>
      <c r="C28" s="340"/>
      <c r="D28" s="340"/>
      <c r="E28" s="340"/>
      <c r="F28" s="340"/>
      <c r="G28" s="340"/>
      <c r="H28" s="340"/>
      <c r="I28" s="340"/>
      <c r="J28" s="340"/>
      <c r="K28" s="340"/>
      <c r="L28" s="340"/>
      <c r="M28" s="340"/>
      <c r="N28" s="340"/>
      <c r="R28" s="142"/>
    </row>
    <row r="29" spans="1:19" s="132" customFormat="1" x14ac:dyDescent="0.25">
      <c r="A29" s="340"/>
      <c r="B29" s="340"/>
      <c r="C29" s="340"/>
      <c r="D29" s="340"/>
      <c r="E29" s="340"/>
      <c r="F29" s="340"/>
      <c r="G29" s="340"/>
      <c r="H29" s="340"/>
      <c r="I29" s="340"/>
      <c r="J29" s="340"/>
      <c r="K29" s="340"/>
      <c r="L29" s="340"/>
      <c r="M29" s="340"/>
      <c r="N29" s="340"/>
      <c r="R29" s="143"/>
    </row>
    <row r="30" spans="1:19" s="132" customFormat="1" x14ac:dyDescent="0.25">
      <c r="A30" s="340"/>
      <c r="B30" s="340"/>
      <c r="C30" s="340"/>
      <c r="D30" s="340"/>
      <c r="E30" s="340"/>
      <c r="F30" s="340"/>
      <c r="G30" s="340"/>
      <c r="H30" s="340"/>
      <c r="I30" s="340"/>
      <c r="J30" s="340"/>
      <c r="K30" s="340"/>
      <c r="L30" s="340"/>
      <c r="M30" s="340"/>
      <c r="N30" s="340"/>
      <c r="R30" s="141"/>
      <c r="S30" s="134"/>
    </row>
    <row r="31" spans="1:19" s="132" customFormat="1" x14ac:dyDescent="0.25">
      <c r="A31" s="340"/>
      <c r="B31" s="340"/>
      <c r="C31" s="340"/>
      <c r="D31" s="340"/>
      <c r="E31" s="340"/>
      <c r="F31" s="340"/>
      <c r="G31" s="340"/>
      <c r="H31" s="340"/>
      <c r="I31" s="340"/>
      <c r="J31" s="340"/>
      <c r="K31" s="340"/>
      <c r="L31" s="340"/>
      <c r="M31" s="340"/>
      <c r="N31" s="340"/>
      <c r="R31" s="143"/>
      <c r="S31" s="134"/>
    </row>
    <row r="32" spans="1:19" s="132" customFormat="1" ht="35.25" x14ac:dyDescent="0.25">
      <c r="A32" s="136"/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R32" s="142"/>
      <c r="S32" s="134"/>
    </row>
    <row r="33" spans="1:21" s="132" customFormat="1" ht="35.25" x14ac:dyDescent="0.25">
      <c r="A33" s="136"/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R33" s="141"/>
    </row>
    <row r="34" spans="1:21" s="132" customFormat="1" ht="45.75" x14ac:dyDescent="0.25">
      <c r="A34" s="144" t="s">
        <v>137</v>
      </c>
      <c r="B34" s="145"/>
      <c r="C34" s="145"/>
      <c r="D34" s="145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R34" s="137"/>
    </row>
    <row r="35" spans="1:21" s="132" customFormat="1" ht="45.75" x14ac:dyDescent="0.25">
      <c r="A35" s="146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U35" s="134"/>
    </row>
    <row r="36" spans="1:21" s="132" customFormat="1" ht="45.75" x14ac:dyDescent="0.25">
      <c r="A36" s="146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R36" s="137"/>
      <c r="S36" s="134"/>
    </row>
    <row r="37" spans="1:21" s="132" customFormat="1" ht="45.75" x14ac:dyDescent="0.25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R37" s="137"/>
    </row>
    <row r="38" spans="1:21" s="132" customFormat="1" ht="45.75" x14ac:dyDescent="0.25">
      <c r="A38" s="146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</row>
    <row r="39" spans="1:21" s="132" customFormat="1" ht="45.75" x14ac:dyDescent="0.25">
      <c r="A39" s="146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R39" s="139"/>
      <c r="S39" s="137"/>
    </row>
    <row r="40" spans="1:21" s="132" customFormat="1" ht="45.75" x14ac:dyDescent="0.25">
      <c r="A40" s="146"/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R40" s="139"/>
    </row>
    <row r="41" spans="1:21" s="132" customFormat="1" ht="45.75" x14ac:dyDescent="0.25">
      <c r="A41" s="146"/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R41" s="139"/>
    </row>
    <row r="42" spans="1:21" s="132" customFormat="1" ht="33" x14ac:dyDescent="0.25">
      <c r="A42" s="133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</row>
    <row r="43" spans="1:21" s="132" customFormat="1" ht="45.75" x14ac:dyDescent="0.25">
      <c r="A43" s="144" t="s">
        <v>138</v>
      </c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R43" s="141"/>
    </row>
    <row r="44" spans="1:21" s="132" customFormat="1" x14ac:dyDescent="0.25">
      <c r="A44" s="334"/>
      <c r="B44" s="334"/>
      <c r="C44" s="334"/>
      <c r="D44" s="334"/>
      <c r="E44" s="334"/>
      <c r="F44" s="334"/>
      <c r="G44" s="334"/>
      <c r="H44" s="334"/>
      <c r="I44" s="334"/>
      <c r="J44" s="334"/>
      <c r="K44" s="334"/>
      <c r="L44" s="334"/>
      <c r="M44" s="334"/>
      <c r="N44" s="334"/>
      <c r="R44" s="147"/>
    </row>
    <row r="45" spans="1:21" s="132" customFormat="1" x14ac:dyDescent="0.25">
      <c r="A45" s="334"/>
      <c r="B45" s="334"/>
      <c r="C45" s="334"/>
      <c r="D45" s="334"/>
      <c r="E45" s="334"/>
      <c r="F45" s="334"/>
      <c r="G45" s="334"/>
      <c r="H45" s="334"/>
      <c r="I45" s="334"/>
      <c r="J45" s="334"/>
      <c r="K45" s="334"/>
      <c r="L45" s="334"/>
      <c r="M45" s="334"/>
      <c r="N45" s="334"/>
      <c r="R45" s="147"/>
      <c r="S45" s="140"/>
    </row>
    <row r="46" spans="1:21" s="132" customFormat="1" x14ac:dyDescent="0.25">
      <c r="A46" s="334"/>
      <c r="B46" s="334"/>
      <c r="C46" s="334"/>
      <c r="D46" s="334"/>
      <c r="E46" s="334"/>
      <c r="F46" s="334"/>
      <c r="G46" s="334"/>
      <c r="H46" s="334"/>
      <c r="I46" s="334"/>
      <c r="J46" s="334"/>
      <c r="K46" s="334"/>
      <c r="L46" s="334"/>
      <c r="M46" s="334"/>
      <c r="N46" s="334"/>
      <c r="R46" s="147"/>
      <c r="S46" s="140"/>
    </row>
    <row r="47" spans="1:21" s="132" customFormat="1" x14ac:dyDescent="0.25">
      <c r="A47" s="334"/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R47" s="147"/>
      <c r="S47" s="143"/>
    </row>
    <row r="48" spans="1:21" s="132" customFormat="1" x14ac:dyDescent="0.25">
      <c r="A48" s="334"/>
      <c r="B48" s="334"/>
      <c r="C48" s="334"/>
      <c r="D48" s="334"/>
      <c r="E48" s="334"/>
      <c r="F48" s="334"/>
      <c r="G48" s="334"/>
      <c r="H48" s="334"/>
      <c r="I48" s="334"/>
      <c r="J48" s="334"/>
      <c r="K48" s="334"/>
      <c r="L48" s="334"/>
      <c r="M48" s="334"/>
      <c r="N48" s="334"/>
      <c r="R48" s="148"/>
      <c r="S48" s="141"/>
    </row>
    <row r="49" spans="1:19" s="132" customFormat="1" x14ac:dyDescent="0.25">
      <c r="A49" s="334"/>
      <c r="B49" s="334"/>
      <c r="C49" s="334"/>
      <c r="D49" s="334"/>
      <c r="E49" s="334"/>
      <c r="F49" s="334"/>
      <c r="G49" s="334"/>
      <c r="H49" s="334"/>
      <c r="I49" s="334"/>
      <c r="J49" s="334"/>
      <c r="K49" s="334"/>
      <c r="L49" s="334"/>
      <c r="M49" s="334"/>
      <c r="N49" s="334"/>
      <c r="R49" s="147"/>
      <c r="S49" s="141"/>
    </row>
    <row r="50" spans="1:19" s="132" customFormat="1" x14ac:dyDescent="0.25">
      <c r="A50" s="334"/>
      <c r="B50" s="334"/>
      <c r="C50" s="334"/>
      <c r="D50" s="334"/>
      <c r="E50" s="334"/>
      <c r="F50" s="334"/>
      <c r="G50" s="334"/>
      <c r="H50" s="334"/>
      <c r="I50" s="334"/>
      <c r="J50" s="334"/>
      <c r="K50" s="334"/>
      <c r="L50" s="334"/>
      <c r="M50" s="334"/>
      <c r="N50" s="334"/>
      <c r="R50" s="149"/>
      <c r="S50" s="141"/>
    </row>
    <row r="51" spans="1:19" s="132" customFormat="1" x14ac:dyDescent="0.25">
      <c r="A51" s="334"/>
      <c r="B51" s="334"/>
      <c r="C51" s="334"/>
      <c r="D51" s="334"/>
      <c r="E51" s="334"/>
      <c r="F51" s="334"/>
      <c r="G51" s="334"/>
      <c r="H51" s="334"/>
      <c r="I51" s="334"/>
      <c r="J51" s="334"/>
      <c r="K51" s="334"/>
      <c r="L51" s="334"/>
      <c r="M51" s="334"/>
      <c r="N51" s="334"/>
      <c r="R51" s="143"/>
      <c r="S51" s="140"/>
    </row>
    <row r="52" spans="1:19" s="132" customFormat="1" x14ac:dyDescent="0.25">
      <c r="A52" s="334"/>
      <c r="B52" s="334"/>
      <c r="C52" s="334"/>
      <c r="D52" s="334"/>
      <c r="E52" s="334"/>
      <c r="F52" s="334"/>
      <c r="G52" s="334"/>
      <c r="H52" s="334"/>
      <c r="I52" s="334"/>
      <c r="J52" s="334"/>
      <c r="K52" s="334"/>
      <c r="L52" s="334"/>
      <c r="M52" s="334"/>
      <c r="N52" s="334"/>
      <c r="R52" s="141"/>
      <c r="S52" s="143"/>
    </row>
    <row r="53" spans="1:19" s="132" customFormat="1" x14ac:dyDescent="0.25">
      <c r="A53" s="334"/>
      <c r="B53" s="334"/>
      <c r="C53" s="334"/>
      <c r="D53" s="334"/>
      <c r="E53" s="334"/>
      <c r="F53" s="334"/>
      <c r="G53" s="334"/>
      <c r="H53" s="334"/>
      <c r="I53" s="334"/>
      <c r="J53" s="334"/>
      <c r="K53" s="334"/>
      <c r="L53" s="334"/>
      <c r="M53" s="334"/>
      <c r="N53" s="334"/>
      <c r="R53" s="141"/>
      <c r="S53" s="141"/>
    </row>
    <row r="54" spans="1:19" s="132" customFormat="1" x14ac:dyDescent="0.25">
      <c r="A54" s="334"/>
      <c r="B54" s="334"/>
      <c r="C54" s="334"/>
      <c r="D54" s="334"/>
      <c r="E54" s="334"/>
      <c r="F54" s="334"/>
      <c r="G54" s="334"/>
      <c r="H54" s="334"/>
      <c r="I54" s="334"/>
      <c r="J54" s="334"/>
      <c r="K54" s="334"/>
      <c r="L54" s="334"/>
      <c r="M54" s="334"/>
      <c r="N54" s="334"/>
      <c r="R54" s="147"/>
      <c r="S54" s="141"/>
    </row>
    <row r="55" spans="1:19" s="132" customFormat="1" ht="33" x14ac:dyDescent="0.25">
      <c r="A55" s="133"/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R55" s="147"/>
      <c r="S55" s="140"/>
    </row>
    <row r="56" spans="1:19" s="132" customFormat="1" ht="33" x14ac:dyDescent="0.25">
      <c r="A56" s="133"/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R56" s="147"/>
      <c r="S56" s="140"/>
    </row>
    <row r="57" spans="1:19" ht="45.75" x14ac:dyDescent="0.65">
      <c r="A57" s="150" t="s">
        <v>139</v>
      </c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R57" s="152"/>
      <c r="S57" s="153"/>
    </row>
    <row r="58" spans="1:19" x14ac:dyDescent="0.4">
      <c r="A58" s="335"/>
      <c r="B58" s="335"/>
      <c r="C58" s="335"/>
      <c r="D58" s="335"/>
      <c r="E58" s="335"/>
      <c r="F58" s="335"/>
      <c r="G58" s="335"/>
      <c r="H58" s="335"/>
      <c r="I58" s="335"/>
      <c r="J58" s="335"/>
      <c r="K58" s="335"/>
      <c r="L58" s="335"/>
      <c r="M58" s="335"/>
      <c r="N58" s="335"/>
      <c r="R58" s="152"/>
      <c r="S58" s="153"/>
    </row>
    <row r="59" spans="1:19" x14ac:dyDescent="0.4">
      <c r="A59" s="335"/>
      <c r="B59" s="335"/>
      <c r="C59" s="335"/>
      <c r="D59" s="335"/>
      <c r="E59" s="335"/>
      <c r="F59" s="335"/>
      <c r="G59" s="335"/>
      <c r="H59" s="335"/>
      <c r="I59" s="335"/>
      <c r="J59" s="335"/>
      <c r="K59" s="335"/>
      <c r="L59" s="335"/>
      <c r="M59" s="335"/>
      <c r="N59" s="335"/>
      <c r="R59" s="341"/>
      <c r="S59" s="153"/>
    </row>
    <row r="60" spans="1:19" x14ac:dyDescent="0.4">
      <c r="A60" s="335"/>
      <c r="B60" s="335"/>
      <c r="C60" s="335"/>
      <c r="D60" s="335"/>
      <c r="E60" s="335"/>
      <c r="F60" s="335"/>
      <c r="G60" s="335"/>
      <c r="H60" s="335"/>
      <c r="I60" s="335"/>
      <c r="J60" s="335"/>
      <c r="K60" s="335"/>
      <c r="L60" s="335"/>
      <c r="M60" s="335"/>
      <c r="N60" s="335"/>
      <c r="R60" s="341"/>
      <c r="S60" s="153"/>
    </row>
    <row r="61" spans="1:19" x14ac:dyDescent="0.4">
      <c r="A61" s="335"/>
      <c r="B61" s="335"/>
      <c r="C61" s="335"/>
      <c r="D61" s="335"/>
      <c r="E61" s="335"/>
      <c r="F61" s="335"/>
      <c r="G61" s="335"/>
      <c r="H61" s="335"/>
      <c r="I61" s="335"/>
      <c r="J61" s="335"/>
      <c r="K61" s="335"/>
      <c r="L61" s="335"/>
      <c r="M61" s="335"/>
      <c r="N61" s="335"/>
      <c r="R61" s="152"/>
      <c r="S61" s="154"/>
    </row>
    <row r="62" spans="1:19" x14ac:dyDescent="0.4">
      <c r="A62" s="335"/>
      <c r="B62" s="335"/>
      <c r="C62" s="335"/>
      <c r="D62" s="335"/>
      <c r="E62" s="335"/>
      <c r="F62" s="335"/>
      <c r="G62" s="335"/>
      <c r="H62" s="335"/>
      <c r="I62" s="335"/>
      <c r="J62" s="335"/>
      <c r="K62" s="335"/>
      <c r="L62" s="335"/>
      <c r="M62" s="335"/>
      <c r="N62" s="335"/>
      <c r="R62" s="152"/>
      <c r="S62" s="154"/>
    </row>
    <row r="63" spans="1:19" x14ac:dyDescent="0.4">
      <c r="A63" s="335"/>
      <c r="B63" s="335"/>
      <c r="C63" s="335"/>
      <c r="D63" s="335"/>
      <c r="E63" s="335"/>
      <c r="F63" s="335"/>
      <c r="G63" s="335"/>
      <c r="H63" s="335"/>
      <c r="I63" s="335"/>
      <c r="J63" s="335"/>
      <c r="K63" s="335"/>
      <c r="L63" s="335"/>
      <c r="M63" s="335"/>
      <c r="N63" s="335"/>
      <c r="R63" s="152"/>
      <c r="S63" s="154"/>
    </row>
    <row r="64" spans="1:19" x14ac:dyDescent="0.4">
      <c r="A64" s="335"/>
      <c r="B64" s="335"/>
      <c r="C64" s="335"/>
      <c r="D64" s="335"/>
      <c r="E64" s="335"/>
      <c r="F64" s="335"/>
      <c r="G64" s="335"/>
      <c r="H64" s="335"/>
      <c r="I64" s="335"/>
      <c r="J64" s="335"/>
      <c r="K64" s="335"/>
      <c r="L64" s="335"/>
      <c r="M64" s="335"/>
      <c r="N64" s="335"/>
      <c r="R64" s="154"/>
      <c r="S64" s="155"/>
    </row>
    <row r="65" spans="1:19" x14ac:dyDescent="0.4">
      <c r="A65" s="335"/>
      <c r="B65" s="335"/>
      <c r="C65" s="335"/>
      <c r="D65" s="335"/>
      <c r="E65" s="335"/>
      <c r="F65" s="335"/>
      <c r="G65" s="335"/>
      <c r="H65" s="335"/>
      <c r="I65" s="335"/>
      <c r="J65" s="335"/>
      <c r="K65" s="335"/>
      <c r="L65" s="335"/>
      <c r="M65" s="335"/>
      <c r="N65" s="335"/>
      <c r="R65" s="154"/>
      <c r="S65" s="154"/>
    </row>
    <row r="66" spans="1:19" ht="4.5" customHeight="1" x14ac:dyDescent="0.4">
      <c r="A66" s="156"/>
      <c r="B66" s="156"/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R66" s="152"/>
      <c r="S66" s="154"/>
    </row>
    <row r="67" spans="1:19" ht="33" x14ac:dyDescent="0.45">
      <c r="A67" s="157"/>
      <c r="B67" s="157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R67" s="152"/>
      <c r="S67" s="154"/>
    </row>
    <row r="68" spans="1:19" ht="60" customHeight="1" x14ac:dyDescent="0.6">
      <c r="A68" s="150" t="s">
        <v>140</v>
      </c>
      <c r="B68" s="157"/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R68" s="152"/>
      <c r="S68" s="154"/>
    </row>
    <row r="69" spans="1:19" ht="60" customHeight="1" x14ac:dyDescent="0.6">
      <c r="A69" s="150"/>
      <c r="B69" s="157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R69" s="152"/>
      <c r="S69" s="154"/>
    </row>
    <row r="70" spans="1:19" x14ac:dyDescent="0.4">
      <c r="A70" s="338"/>
      <c r="B70" s="338"/>
      <c r="C70" s="338"/>
      <c r="D70" s="338"/>
      <c r="E70" s="338"/>
      <c r="F70" s="338"/>
      <c r="G70" s="338"/>
      <c r="H70" s="338"/>
      <c r="I70" s="338"/>
      <c r="J70" s="338"/>
      <c r="K70" s="338"/>
      <c r="L70" s="338"/>
      <c r="M70" s="338"/>
      <c r="N70" s="338"/>
      <c r="R70" s="152"/>
      <c r="S70" s="154"/>
    </row>
    <row r="71" spans="1:19" x14ac:dyDescent="0.4">
      <c r="A71" s="338"/>
      <c r="B71" s="338"/>
      <c r="C71" s="338"/>
      <c r="D71" s="338"/>
      <c r="E71" s="338"/>
      <c r="F71" s="338"/>
      <c r="G71" s="338"/>
      <c r="H71" s="338"/>
      <c r="I71" s="338"/>
      <c r="J71" s="338"/>
      <c r="K71" s="338"/>
      <c r="L71" s="338"/>
      <c r="M71" s="338"/>
      <c r="N71" s="338"/>
      <c r="R71" s="154"/>
      <c r="S71" s="154"/>
    </row>
    <row r="72" spans="1:19" x14ac:dyDescent="0.4">
      <c r="A72" s="338"/>
      <c r="B72" s="338"/>
      <c r="C72" s="338"/>
      <c r="D72" s="338"/>
      <c r="E72" s="338"/>
      <c r="F72" s="338"/>
      <c r="G72" s="338"/>
      <c r="H72" s="338"/>
      <c r="I72" s="338"/>
      <c r="J72" s="338"/>
      <c r="K72" s="338"/>
      <c r="L72" s="338"/>
      <c r="M72" s="338"/>
      <c r="N72" s="338"/>
      <c r="R72" s="155"/>
      <c r="S72" s="154"/>
    </row>
    <row r="73" spans="1:19" x14ac:dyDescent="0.4">
      <c r="A73" s="338"/>
      <c r="B73" s="338"/>
      <c r="C73" s="338"/>
      <c r="D73" s="338"/>
      <c r="E73" s="338"/>
      <c r="F73" s="338"/>
      <c r="G73" s="338"/>
      <c r="H73" s="338"/>
      <c r="I73" s="338"/>
      <c r="J73" s="338"/>
      <c r="K73" s="338"/>
      <c r="L73" s="338"/>
      <c r="M73" s="338"/>
      <c r="N73" s="338"/>
      <c r="R73" s="154"/>
      <c r="S73" s="154"/>
    </row>
    <row r="74" spans="1:19" x14ac:dyDescent="0.4">
      <c r="A74" s="338"/>
      <c r="B74" s="338"/>
      <c r="C74" s="338"/>
      <c r="D74" s="338"/>
      <c r="E74" s="338"/>
      <c r="F74" s="338"/>
      <c r="G74" s="338"/>
      <c r="H74" s="338"/>
      <c r="I74" s="338"/>
      <c r="J74" s="338"/>
      <c r="K74" s="338"/>
      <c r="L74" s="338"/>
      <c r="M74" s="338"/>
      <c r="N74" s="338"/>
      <c r="R74" s="154"/>
      <c r="S74" s="154"/>
    </row>
    <row r="75" spans="1:19" x14ac:dyDescent="0.4">
      <c r="A75" s="338"/>
      <c r="B75" s="338"/>
      <c r="C75" s="338"/>
      <c r="D75" s="338"/>
      <c r="E75" s="338"/>
      <c r="F75" s="338"/>
      <c r="G75" s="338"/>
      <c r="H75" s="338"/>
      <c r="I75" s="338"/>
      <c r="J75" s="338"/>
      <c r="K75" s="338"/>
      <c r="L75" s="338"/>
      <c r="M75" s="338"/>
      <c r="N75" s="338"/>
      <c r="R75" s="154"/>
      <c r="S75" s="154"/>
    </row>
    <row r="76" spans="1:19" x14ac:dyDescent="0.4">
      <c r="A76" s="338"/>
      <c r="B76" s="338"/>
      <c r="C76" s="338"/>
      <c r="D76" s="338"/>
      <c r="E76" s="338"/>
      <c r="F76" s="338"/>
      <c r="G76" s="338"/>
      <c r="H76" s="338"/>
      <c r="I76" s="338"/>
      <c r="J76" s="338"/>
      <c r="K76" s="338"/>
      <c r="L76" s="338"/>
      <c r="M76" s="338"/>
      <c r="N76" s="338"/>
      <c r="R76" s="154"/>
      <c r="S76" s="154"/>
    </row>
    <row r="77" spans="1:19" x14ac:dyDescent="0.4">
      <c r="A77" s="338"/>
      <c r="B77" s="338"/>
      <c r="C77" s="338"/>
      <c r="D77" s="338"/>
      <c r="E77" s="338"/>
      <c r="F77" s="338"/>
      <c r="G77" s="338"/>
      <c r="H77" s="338"/>
      <c r="I77" s="338"/>
      <c r="J77" s="338"/>
      <c r="K77" s="338"/>
      <c r="L77" s="338"/>
      <c r="M77" s="338"/>
      <c r="N77" s="338"/>
      <c r="R77" s="154"/>
      <c r="S77" s="154"/>
    </row>
    <row r="78" spans="1:19" ht="33" x14ac:dyDescent="0.45">
      <c r="A78" s="157"/>
      <c r="B78" s="157"/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R78" s="154"/>
      <c r="S78" s="154"/>
    </row>
    <row r="79" spans="1:19" ht="76.5" customHeight="1" x14ac:dyDescent="0.6">
      <c r="A79" s="150" t="s">
        <v>141</v>
      </c>
      <c r="B79" s="158"/>
      <c r="C79" s="158"/>
      <c r="D79" s="158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R79" s="154"/>
      <c r="S79" s="154"/>
    </row>
    <row r="80" spans="1:19" ht="76.5" customHeight="1" x14ac:dyDescent="0.6">
      <c r="A80" s="150"/>
      <c r="B80" s="158"/>
      <c r="C80" s="158"/>
      <c r="D80" s="158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R80" s="154"/>
      <c r="S80" s="154"/>
    </row>
    <row r="81" spans="1:19" x14ac:dyDescent="0.4">
      <c r="A81" s="338"/>
      <c r="B81" s="338"/>
      <c r="C81" s="338"/>
      <c r="D81" s="338"/>
      <c r="E81" s="338"/>
      <c r="F81" s="338"/>
      <c r="G81" s="338"/>
      <c r="H81" s="338"/>
      <c r="I81" s="338"/>
      <c r="J81" s="338"/>
      <c r="K81" s="338"/>
      <c r="L81" s="338"/>
      <c r="M81" s="338"/>
      <c r="N81" s="338"/>
      <c r="R81" s="154"/>
      <c r="S81" s="154"/>
    </row>
    <row r="82" spans="1:19" x14ac:dyDescent="0.4">
      <c r="A82" s="338"/>
      <c r="B82" s="338"/>
      <c r="C82" s="338"/>
      <c r="D82" s="338"/>
      <c r="E82" s="338"/>
      <c r="F82" s="338"/>
      <c r="G82" s="338"/>
      <c r="H82" s="338"/>
      <c r="I82" s="338"/>
      <c r="J82" s="338"/>
      <c r="K82" s="338"/>
      <c r="L82" s="338"/>
      <c r="M82" s="338"/>
      <c r="N82" s="338"/>
      <c r="R82" s="154"/>
      <c r="S82" s="154"/>
    </row>
    <row r="83" spans="1:19" x14ac:dyDescent="0.4">
      <c r="A83" s="338"/>
      <c r="B83" s="338"/>
      <c r="C83" s="338"/>
      <c r="D83" s="338"/>
      <c r="E83" s="338"/>
      <c r="F83" s="338"/>
      <c r="G83" s="338"/>
      <c r="H83" s="338"/>
      <c r="I83" s="338"/>
      <c r="J83" s="338"/>
      <c r="K83" s="338"/>
      <c r="L83" s="338"/>
      <c r="M83" s="338"/>
      <c r="N83" s="338"/>
      <c r="R83" s="155"/>
      <c r="S83" s="154"/>
    </row>
    <row r="84" spans="1:19" x14ac:dyDescent="0.4">
      <c r="A84" s="338"/>
      <c r="B84" s="338"/>
      <c r="C84" s="338"/>
      <c r="D84" s="338"/>
      <c r="E84" s="338"/>
      <c r="F84" s="338"/>
      <c r="G84" s="338"/>
      <c r="H84" s="338"/>
      <c r="I84" s="338"/>
      <c r="J84" s="338"/>
      <c r="K84" s="338"/>
      <c r="L84" s="338"/>
      <c r="M84" s="338"/>
      <c r="N84" s="338"/>
      <c r="R84" s="154"/>
      <c r="S84" s="154"/>
    </row>
    <row r="85" spans="1:19" ht="33" x14ac:dyDescent="0.45">
      <c r="A85" s="157"/>
      <c r="B85" s="157"/>
      <c r="C85" s="157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157"/>
    </row>
    <row r="86" spans="1:19" ht="45.75" x14ac:dyDescent="0.65">
      <c r="A86" s="159" t="s">
        <v>142</v>
      </c>
      <c r="B86" s="151"/>
      <c r="C86" s="151"/>
      <c r="D86" s="151"/>
      <c r="E86" s="151"/>
      <c r="F86" s="151"/>
      <c r="G86" s="151"/>
      <c r="H86" s="151"/>
      <c r="I86" s="151"/>
      <c r="J86" s="151"/>
      <c r="K86" s="151"/>
      <c r="L86" s="151"/>
      <c r="M86" s="151"/>
      <c r="N86" s="151"/>
    </row>
    <row r="87" spans="1:19" ht="45" x14ac:dyDescent="0.6">
      <c r="A87" s="342" t="s">
        <v>143</v>
      </c>
      <c r="B87" s="342"/>
      <c r="C87" s="342"/>
      <c r="D87" s="342"/>
      <c r="E87" s="342"/>
      <c r="F87" s="342"/>
      <c r="G87" s="342"/>
      <c r="H87" s="342"/>
      <c r="I87" s="342"/>
      <c r="J87" s="342"/>
      <c r="K87" s="342"/>
      <c r="L87" s="342"/>
      <c r="M87" s="342"/>
      <c r="N87" s="342"/>
      <c r="S87" s="160"/>
    </row>
    <row r="88" spans="1:19" x14ac:dyDescent="0.4">
      <c r="A88" s="338"/>
      <c r="B88" s="338"/>
      <c r="C88" s="338"/>
      <c r="D88" s="338"/>
      <c r="E88" s="338"/>
      <c r="F88" s="338"/>
      <c r="G88" s="338"/>
      <c r="H88" s="338"/>
      <c r="I88" s="338"/>
      <c r="J88" s="338"/>
      <c r="K88" s="338"/>
      <c r="L88" s="338"/>
      <c r="M88" s="338"/>
      <c r="N88" s="338"/>
    </row>
    <row r="89" spans="1:19" x14ac:dyDescent="0.4">
      <c r="A89" s="338"/>
      <c r="B89" s="338"/>
      <c r="C89" s="338"/>
      <c r="D89" s="338"/>
      <c r="E89" s="338"/>
      <c r="F89" s="338"/>
      <c r="G89" s="338"/>
      <c r="H89" s="338"/>
      <c r="I89" s="338"/>
      <c r="J89" s="338"/>
      <c r="K89" s="338"/>
      <c r="L89" s="338"/>
      <c r="M89" s="338"/>
      <c r="N89" s="338"/>
    </row>
    <row r="90" spans="1:19" x14ac:dyDescent="0.4">
      <c r="A90" s="338"/>
      <c r="B90" s="338"/>
      <c r="C90" s="338"/>
      <c r="D90" s="338"/>
      <c r="E90" s="338"/>
      <c r="F90" s="338"/>
      <c r="G90" s="338"/>
      <c r="H90" s="338"/>
      <c r="I90" s="338"/>
      <c r="J90" s="338"/>
      <c r="K90" s="338"/>
      <c r="L90" s="338"/>
      <c r="M90" s="338"/>
      <c r="N90" s="338"/>
    </row>
    <row r="91" spans="1:19" x14ac:dyDescent="0.4">
      <c r="A91" s="338"/>
      <c r="B91" s="338"/>
      <c r="C91" s="338"/>
      <c r="D91" s="338"/>
      <c r="E91" s="338"/>
      <c r="F91" s="338"/>
      <c r="G91" s="338"/>
      <c r="H91" s="338"/>
      <c r="I91" s="338"/>
      <c r="J91" s="338"/>
      <c r="K91" s="338"/>
      <c r="L91" s="338"/>
      <c r="M91" s="338"/>
      <c r="N91" s="338"/>
    </row>
    <row r="92" spans="1:19" x14ac:dyDescent="0.4">
      <c r="A92" s="338"/>
      <c r="B92" s="338"/>
      <c r="C92" s="338"/>
      <c r="D92" s="338"/>
      <c r="E92" s="338"/>
      <c r="F92" s="338"/>
      <c r="G92" s="338"/>
      <c r="H92" s="338"/>
      <c r="I92" s="338"/>
      <c r="J92" s="338"/>
      <c r="K92" s="338"/>
      <c r="L92" s="338"/>
      <c r="M92" s="338"/>
      <c r="N92" s="338"/>
    </row>
    <row r="93" spans="1:19" x14ac:dyDescent="0.4">
      <c r="A93" s="338"/>
      <c r="B93" s="338"/>
      <c r="C93" s="338"/>
      <c r="D93" s="338"/>
      <c r="E93" s="338"/>
      <c r="F93" s="338"/>
      <c r="G93" s="338"/>
      <c r="H93" s="338"/>
      <c r="I93" s="338"/>
      <c r="J93" s="338"/>
      <c r="K93" s="338"/>
      <c r="L93" s="338"/>
      <c r="M93" s="338"/>
      <c r="N93" s="338"/>
    </row>
    <row r="94" spans="1:19" x14ac:dyDescent="0.4">
      <c r="A94" s="338"/>
      <c r="B94" s="338"/>
      <c r="C94" s="338"/>
      <c r="D94" s="338"/>
      <c r="E94" s="338"/>
      <c r="F94" s="338"/>
      <c r="G94" s="338"/>
      <c r="H94" s="338"/>
      <c r="I94" s="338"/>
      <c r="J94" s="338"/>
      <c r="K94" s="338"/>
      <c r="L94" s="338"/>
      <c r="M94" s="338"/>
      <c r="N94" s="338"/>
    </row>
    <row r="95" spans="1:19" x14ac:dyDescent="0.4">
      <c r="A95" s="338"/>
      <c r="B95" s="338"/>
      <c r="C95" s="338"/>
      <c r="D95" s="338"/>
      <c r="E95" s="338"/>
      <c r="F95" s="338"/>
      <c r="G95" s="338"/>
      <c r="H95" s="338"/>
      <c r="I95" s="338"/>
      <c r="J95" s="338"/>
      <c r="K95" s="338"/>
      <c r="L95" s="338"/>
      <c r="M95" s="338"/>
      <c r="N95" s="338"/>
    </row>
    <row r="96" spans="1:19" x14ac:dyDescent="0.4">
      <c r="A96" s="338"/>
      <c r="B96" s="338"/>
      <c r="C96" s="338"/>
      <c r="D96" s="338"/>
      <c r="E96" s="338"/>
      <c r="F96" s="338"/>
      <c r="G96" s="338"/>
      <c r="H96" s="338"/>
      <c r="I96" s="338"/>
      <c r="J96" s="338"/>
      <c r="K96" s="338"/>
      <c r="L96" s="338"/>
      <c r="M96" s="338"/>
      <c r="N96" s="338"/>
    </row>
    <row r="97" spans="1:21" ht="33" x14ac:dyDescent="0.45">
      <c r="A97" s="157" t="s">
        <v>144</v>
      </c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</row>
    <row r="98" spans="1:21" ht="45.75" x14ac:dyDescent="0.65">
      <c r="A98" s="151"/>
      <c r="B98" s="157"/>
      <c r="C98" s="157"/>
      <c r="D98" s="157"/>
      <c r="E98" s="157"/>
      <c r="F98" s="157"/>
      <c r="G98" s="157"/>
      <c r="H98" s="157"/>
      <c r="I98" s="157"/>
      <c r="J98" s="157"/>
      <c r="K98" s="157"/>
      <c r="L98" s="157"/>
      <c r="M98" s="157"/>
      <c r="N98" s="157"/>
    </row>
    <row r="99" spans="1:21" ht="33" x14ac:dyDescent="0.45">
      <c r="A99" s="157"/>
      <c r="B99" s="157"/>
      <c r="C99" s="157"/>
      <c r="D99" s="157"/>
      <c r="E99" s="157"/>
      <c r="F99" s="157"/>
      <c r="G99" s="157"/>
      <c r="H99" s="157"/>
      <c r="I99" s="157"/>
      <c r="J99" s="157"/>
      <c r="K99" s="157"/>
      <c r="L99" s="157"/>
      <c r="M99" s="157"/>
      <c r="N99" s="157"/>
      <c r="S99" s="160"/>
    </row>
    <row r="100" spans="1:21" ht="33" x14ac:dyDescent="0.45">
      <c r="A100" s="157"/>
      <c r="B100" s="157"/>
      <c r="C100" s="157"/>
      <c r="D100" s="157"/>
      <c r="E100" s="157"/>
      <c r="F100" s="157"/>
      <c r="G100" s="157"/>
      <c r="H100" s="157"/>
      <c r="I100" s="157"/>
      <c r="J100" s="157"/>
      <c r="K100" s="157"/>
      <c r="L100" s="157"/>
      <c r="M100" s="157"/>
      <c r="N100" s="157"/>
      <c r="S100" s="160"/>
    </row>
    <row r="101" spans="1:21" x14ac:dyDescent="0.4">
      <c r="S101" s="160"/>
    </row>
    <row r="102" spans="1:21" x14ac:dyDescent="0.4">
      <c r="S102" s="160"/>
    </row>
    <row r="103" spans="1:21" x14ac:dyDescent="0.4">
      <c r="S103" s="160"/>
    </row>
    <row r="106" spans="1:21" x14ac:dyDescent="0.4">
      <c r="U106" s="128" t="s">
        <v>145</v>
      </c>
    </row>
    <row r="108" spans="1:21" ht="27" thickBot="1" x14ac:dyDescent="0.45">
      <c r="A108" s="161"/>
      <c r="B108" s="161"/>
      <c r="C108" s="161"/>
      <c r="D108" s="154"/>
    </row>
    <row r="110" spans="1:21" ht="34.5" x14ac:dyDescent="0.45">
      <c r="A110" s="162" t="s">
        <v>146</v>
      </c>
      <c r="B110" s="162"/>
      <c r="C110" s="162"/>
    </row>
    <row r="112" spans="1:21" ht="27" thickBot="1" x14ac:dyDescent="0.45">
      <c r="A112" s="161"/>
      <c r="B112" s="161"/>
      <c r="C112" s="161"/>
      <c r="D112" s="161"/>
    </row>
  </sheetData>
  <mergeCells count="12">
    <mergeCell ref="R59:R60"/>
    <mergeCell ref="A70:N77"/>
    <mergeCell ref="A81:N84"/>
    <mergeCell ref="A87:N87"/>
    <mergeCell ref="A88:N96"/>
    <mergeCell ref="A44:N54"/>
    <mergeCell ref="A58:N65"/>
    <mergeCell ref="A1:N1"/>
    <mergeCell ref="A9:N10"/>
    <mergeCell ref="A12:N14"/>
    <mergeCell ref="A18:N18"/>
    <mergeCell ref="A20:N31"/>
  </mergeCells>
  <pageMargins left="0.7" right="0.7" top="0.75" bottom="0.75" header="0.3" footer="0.3"/>
  <pageSetup scale="2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opLeftCell="A10" zoomScaleNormal="100" workbookViewId="0">
      <selection activeCell="G17" sqref="G17"/>
    </sheetView>
  </sheetViews>
  <sheetFormatPr defaultRowHeight="15.75" x14ac:dyDescent="0.25"/>
  <cols>
    <col min="1" max="1" width="8.85546875" style="35" customWidth="1"/>
    <col min="2" max="2" width="25.140625" style="35" customWidth="1"/>
    <col min="3" max="3" width="21" style="35" customWidth="1"/>
    <col min="4" max="4" width="21.42578125" style="35" customWidth="1"/>
    <col min="5" max="5" width="20.7109375" style="35" customWidth="1"/>
    <col min="6" max="6" width="23.28515625" style="35" customWidth="1"/>
    <col min="7" max="7" width="22.85546875" style="35" customWidth="1"/>
    <col min="8" max="8" width="17.42578125" style="35" customWidth="1"/>
    <col min="9" max="9" width="9.140625" style="35"/>
    <col min="10" max="10" width="17.85546875" style="35" bestFit="1" customWidth="1"/>
    <col min="11" max="16384" width="9.140625" style="35"/>
  </cols>
  <sheetData>
    <row r="1" spans="1:8" x14ac:dyDescent="0.25">
      <c r="A1" s="1" t="s">
        <v>0</v>
      </c>
      <c r="B1" s="33"/>
      <c r="C1" s="33"/>
      <c r="D1" s="33"/>
      <c r="E1" s="33"/>
      <c r="F1" s="44"/>
      <c r="G1" s="44"/>
      <c r="H1" s="33"/>
    </row>
    <row r="2" spans="1:8" x14ac:dyDescent="0.25">
      <c r="A2" s="1" t="s">
        <v>1</v>
      </c>
      <c r="B2" s="33"/>
      <c r="C2" s="33"/>
      <c r="D2" s="33"/>
      <c r="E2" s="33"/>
      <c r="F2" s="44"/>
      <c r="G2" s="44"/>
      <c r="H2" s="33"/>
    </row>
    <row r="3" spans="1:8" ht="16.5" thickBot="1" x14ac:dyDescent="0.3">
      <c r="A3" s="1" t="s">
        <v>2</v>
      </c>
      <c r="B3" s="33"/>
      <c r="C3" s="33"/>
      <c r="D3" s="33"/>
      <c r="E3" s="33"/>
      <c r="F3" s="44"/>
      <c r="G3" s="44"/>
      <c r="H3" s="33"/>
    </row>
    <row r="4" spans="1:8" ht="48" thickBot="1" x14ac:dyDescent="0.3">
      <c r="A4" s="24" t="s">
        <v>3</v>
      </c>
      <c r="B4" s="36" t="s">
        <v>4</v>
      </c>
      <c r="C4" s="345" t="s">
        <v>5</v>
      </c>
      <c r="D4" s="346"/>
      <c r="E4" s="347" t="s">
        <v>6</v>
      </c>
      <c r="F4" s="348"/>
      <c r="G4" s="43"/>
      <c r="H4" s="43"/>
    </row>
    <row r="5" spans="1:8" ht="30.75" customHeight="1" thickBot="1" x14ac:dyDescent="0.3">
      <c r="A5" s="349">
        <v>47812.29</v>
      </c>
      <c r="B5" s="350"/>
      <c r="C5" s="350"/>
      <c r="D5" s="350"/>
      <c r="E5" s="350"/>
      <c r="F5" s="350"/>
      <c r="G5" s="350"/>
      <c r="H5" s="351"/>
    </row>
    <row r="6" spans="1:8" x14ac:dyDescent="0.25">
      <c r="A6" s="360" t="s">
        <v>127</v>
      </c>
      <c r="B6" s="360"/>
      <c r="C6" s="360"/>
      <c r="D6" s="360"/>
      <c r="E6" s="360"/>
      <c r="F6" s="360"/>
      <c r="G6" s="360"/>
      <c r="H6" s="360"/>
    </row>
    <row r="7" spans="1:8" ht="39" customHeight="1" x14ac:dyDescent="0.25">
      <c r="A7" s="361"/>
      <c r="B7" s="361"/>
      <c r="C7" s="361"/>
      <c r="D7" s="361"/>
      <c r="E7" s="361"/>
      <c r="F7" s="361"/>
      <c r="G7" s="361"/>
      <c r="H7" s="361"/>
    </row>
    <row r="8" spans="1:8" ht="39" customHeight="1" x14ac:dyDescent="0.25">
      <c r="A8" s="127"/>
      <c r="B8" s="127"/>
      <c r="C8" s="127"/>
      <c r="D8" s="127"/>
      <c r="E8" s="127"/>
      <c r="F8" s="127"/>
      <c r="G8" s="127"/>
      <c r="H8" s="127"/>
    </row>
    <row r="9" spans="1:8" ht="39" customHeight="1" x14ac:dyDescent="0.25">
      <c r="A9" s="127"/>
      <c r="B9" s="127"/>
      <c r="C9" s="127"/>
      <c r="D9" s="127"/>
      <c r="E9" s="127"/>
      <c r="F9" s="127"/>
      <c r="G9" s="127"/>
      <c r="H9" s="127"/>
    </row>
    <row r="10" spans="1:8" x14ac:dyDescent="0.25">
      <c r="A10" s="33"/>
      <c r="B10" s="33"/>
      <c r="C10" s="33"/>
      <c r="D10" s="33"/>
      <c r="E10" s="33"/>
      <c r="F10" s="44"/>
      <c r="G10" s="44"/>
      <c r="H10" s="33"/>
    </row>
    <row r="11" spans="1:8" ht="18.75" x14ac:dyDescent="0.3">
      <c r="A11" s="34" t="s">
        <v>7</v>
      </c>
      <c r="B11" s="33"/>
      <c r="C11" s="33"/>
      <c r="D11" s="33"/>
      <c r="E11" s="33"/>
      <c r="F11" s="44"/>
      <c r="G11" s="44"/>
      <c r="H11" s="33"/>
    </row>
    <row r="12" spans="1:8" ht="19.5" thickBot="1" x14ac:dyDescent="0.35">
      <c r="A12" s="34" t="s">
        <v>8</v>
      </c>
      <c r="B12" s="33"/>
      <c r="C12" s="33"/>
      <c r="D12" s="33"/>
      <c r="E12" s="33"/>
      <c r="F12" s="44"/>
      <c r="G12" s="44"/>
      <c r="H12" s="33"/>
    </row>
    <row r="13" spans="1:8" ht="19.5" customHeight="1" thickBot="1" x14ac:dyDescent="0.3">
      <c r="A13" s="352" t="s">
        <v>3</v>
      </c>
      <c r="B13" s="354" t="s">
        <v>4</v>
      </c>
      <c r="C13" s="356" t="s">
        <v>54</v>
      </c>
      <c r="D13" s="357"/>
      <c r="E13" s="358" t="s">
        <v>47</v>
      </c>
      <c r="F13" s="356" t="s">
        <v>55</v>
      </c>
      <c r="G13" s="357"/>
      <c r="H13" s="343" t="s">
        <v>47</v>
      </c>
    </row>
    <row r="14" spans="1:8" ht="146.25" customHeight="1" thickBot="1" x14ac:dyDescent="0.3">
      <c r="A14" s="353"/>
      <c r="B14" s="355"/>
      <c r="C14" s="46" t="s">
        <v>162</v>
      </c>
      <c r="D14" s="46" t="s">
        <v>48</v>
      </c>
      <c r="E14" s="359"/>
      <c r="F14" s="54" t="s">
        <v>160</v>
      </c>
      <c r="G14" s="54" t="s">
        <v>49</v>
      </c>
      <c r="H14" s="344"/>
    </row>
    <row r="15" spans="1:8" ht="16.5" thickBot="1" x14ac:dyDescent="0.3">
      <c r="A15" s="29">
        <v>1</v>
      </c>
      <c r="B15" s="38">
        <v>2</v>
      </c>
      <c r="C15" s="3">
        <v>3</v>
      </c>
      <c r="D15" s="3">
        <v>4</v>
      </c>
      <c r="E15" s="30">
        <v>5</v>
      </c>
      <c r="F15" s="30">
        <v>6</v>
      </c>
      <c r="G15" s="30">
        <v>7</v>
      </c>
      <c r="H15" s="30">
        <v>8</v>
      </c>
    </row>
    <row r="16" spans="1:8" ht="36" customHeight="1" thickBot="1" x14ac:dyDescent="0.3">
      <c r="A16" s="29">
        <v>11000</v>
      </c>
      <c r="B16" s="38" t="s">
        <v>58</v>
      </c>
      <c r="C16" s="90">
        <v>6878698.6500000004</v>
      </c>
      <c r="D16" s="86">
        <v>6877325.7999999998</v>
      </c>
      <c r="E16" s="37">
        <f>D16/C16*100</f>
        <v>99.980042009835685</v>
      </c>
      <c r="F16" s="37">
        <v>6806256.6200000001</v>
      </c>
      <c r="G16" s="47">
        <v>6805780.7300000004</v>
      </c>
      <c r="H16" s="37">
        <f>G16/F16*100</f>
        <v>99.993008050877762</v>
      </c>
    </row>
    <row r="17" spans="1:10" ht="36" customHeight="1" thickBot="1" x14ac:dyDescent="0.3">
      <c r="A17" s="29">
        <v>13000</v>
      </c>
      <c r="B17" s="30" t="s">
        <v>10</v>
      </c>
      <c r="C17" s="37">
        <v>1047625.89</v>
      </c>
      <c r="D17" s="37">
        <v>882853.57</v>
      </c>
      <c r="E17" s="37">
        <f t="shared" ref="E17:E21" si="0">D17/C17*100</f>
        <v>84.271835817268695</v>
      </c>
      <c r="F17" s="37">
        <v>863656.72</v>
      </c>
      <c r="G17" s="50">
        <v>773577.2</v>
      </c>
      <c r="H17" s="37">
        <f t="shared" ref="H17:H21" si="1">G17/F17*100</f>
        <v>89.569985630401845</v>
      </c>
      <c r="J17" s="102"/>
    </row>
    <row r="18" spans="1:10" ht="36" customHeight="1" thickBot="1" x14ac:dyDescent="0.3">
      <c r="A18" s="29">
        <v>13200</v>
      </c>
      <c r="B18" s="30" t="s">
        <v>11</v>
      </c>
      <c r="C18" s="37">
        <v>167465.17000000001</v>
      </c>
      <c r="D18" s="37">
        <v>157936.39000000001</v>
      </c>
      <c r="E18" s="37">
        <f t="shared" si="0"/>
        <v>94.30999293763594</v>
      </c>
      <c r="F18" s="37">
        <v>170932.99</v>
      </c>
      <c r="G18" s="50">
        <v>170932.99</v>
      </c>
      <c r="H18" s="37">
        <f t="shared" si="1"/>
        <v>100</v>
      </c>
    </row>
    <row r="19" spans="1:10" ht="36" customHeight="1" thickBot="1" x14ac:dyDescent="0.3">
      <c r="A19" s="29">
        <v>21000</v>
      </c>
      <c r="B19" s="38" t="s">
        <v>12</v>
      </c>
      <c r="C19" s="37">
        <v>70000</v>
      </c>
      <c r="D19" s="37">
        <v>67820</v>
      </c>
      <c r="E19" s="37">
        <f t="shared" si="0"/>
        <v>96.885714285714286</v>
      </c>
      <c r="F19" s="37">
        <v>9800</v>
      </c>
      <c r="G19" s="50">
        <v>9800</v>
      </c>
      <c r="H19" s="37">
        <f t="shared" si="1"/>
        <v>100</v>
      </c>
      <c r="J19" s="49"/>
    </row>
    <row r="20" spans="1:10" ht="36" customHeight="1" thickBot="1" x14ac:dyDescent="0.3">
      <c r="A20" s="29">
        <v>30000</v>
      </c>
      <c r="B20" s="30" t="s">
        <v>13</v>
      </c>
      <c r="C20" s="37">
        <v>487792.5</v>
      </c>
      <c r="D20" s="37">
        <v>90255.6</v>
      </c>
      <c r="E20" s="37">
        <f t="shared" si="0"/>
        <v>18.502867510263073</v>
      </c>
      <c r="F20" s="37">
        <v>549882</v>
      </c>
      <c r="G20" s="50">
        <v>323121.82</v>
      </c>
      <c r="H20" s="37">
        <f t="shared" si="1"/>
        <v>58.762028944391709</v>
      </c>
    </row>
    <row r="21" spans="1:10" ht="36" customHeight="1" thickBot="1" x14ac:dyDescent="0.3">
      <c r="A21" s="29"/>
      <c r="B21" s="30" t="s">
        <v>14</v>
      </c>
      <c r="C21" s="42">
        <f>C16+C17+C18+C19+C20</f>
        <v>8651582.2100000009</v>
      </c>
      <c r="D21" s="42">
        <f>SUM(D16:D20)</f>
        <v>8076191.3599999994</v>
      </c>
      <c r="E21" s="37">
        <f t="shared" si="0"/>
        <v>93.349299168250042</v>
      </c>
      <c r="F21" s="42">
        <f>SUM(F16:F20)</f>
        <v>8400528.3300000001</v>
      </c>
      <c r="G21" s="56">
        <f>SUM(G16:G20)</f>
        <v>8083212.7400000012</v>
      </c>
      <c r="H21" s="37">
        <f t="shared" si="1"/>
        <v>96.222671032882531</v>
      </c>
    </row>
    <row r="25" spans="1:10" x14ac:dyDescent="0.25">
      <c r="G25" s="49"/>
    </row>
  </sheetData>
  <mergeCells count="10">
    <mergeCell ref="H13:H14"/>
    <mergeCell ref="C4:D4"/>
    <mergeCell ref="E4:F4"/>
    <mergeCell ref="A5:H5"/>
    <mergeCell ref="A13:A14"/>
    <mergeCell ref="B13:B14"/>
    <mergeCell ref="C13:D13"/>
    <mergeCell ref="E13:E14"/>
    <mergeCell ref="F13:G13"/>
    <mergeCell ref="A6:H7"/>
  </mergeCells>
  <pageMargins left="0.7" right="0.7" top="0.75" bottom="0.75" header="0.3" footer="0.3"/>
  <pageSetup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92"/>
  <sheetViews>
    <sheetView view="pageBreakPreview" topLeftCell="A64" zoomScale="80" zoomScaleNormal="100" zoomScaleSheetLayoutView="80" workbookViewId="0">
      <selection activeCell="D72" sqref="D72"/>
    </sheetView>
  </sheetViews>
  <sheetFormatPr defaultRowHeight="15" x14ac:dyDescent="0.25"/>
  <cols>
    <col min="2" max="2" width="11.42578125" customWidth="1"/>
    <col min="3" max="3" width="59" bestFit="1" customWidth="1"/>
    <col min="4" max="4" width="29.5703125" customWidth="1"/>
    <col min="5" max="13" width="35" customWidth="1"/>
    <col min="16" max="16" width="21.7109375" customWidth="1"/>
  </cols>
  <sheetData>
    <row r="2" spans="2:13" ht="15.75" thickBot="1" x14ac:dyDescent="0.3"/>
    <row r="3" spans="2:13" ht="21" thickBot="1" x14ac:dyDescent="0.3">
      <c r="B3" s="109"/>
      <c r="C3" s="170" t="s">
        <v>148</v>
      </c>
      <c r="D3" s="170"/>
      <c r="E3" s="110"/>
      <c r="F3" s="110"/>
      <c r="G3" s="110"/>
      <c r="H3" s="110"/>
      <c r="I3" s="110"/>
      <c r="J3" s="110"/>
      <c r="K3" s="111"/>
      <c r="L3" s="239"/>
      <c r="M3" s="112"/>
    </row>
    <row r="4" spans="2:13" ht="49.5" customHeight="1" x14ac:dyDescent="0.25">
      <c r="B4" s="168">
        <v>13000</v>
      </c>
      <c r="C4" s="169" t="s">
        <v>147</v>
      </c>
      <c r="D4" s="170" t="s">
        <v>164</v>
      </c>
      <c r="E4" s="87" t="s">
        <v>156</v>
      </c>
      <c r="F4" s="87" t="s">
        <v>152</v>
      </c>
      <c r="G4" s="240" t="s">
        <v>166</v>
      </c>
      <c r="H4" s="87" t="s">
        <v>9</v>
      </c>
      <c r="I4" s="87" t="s">
        <v>163</v>
      </c>
      <c r="J4" s="87" t="s">
        <v>157</v>
      </c>
      <c r="K4" s="87" t="s">
        <v>153</v>
      </c>
      <c r="L4" s="240" t="s">
        <v>166</v>
      </c>
      <c r="M4" s="114" t="s">
        <v>165</v>
      </c>
    </row>
    <row r="5" spans="2:13" ht="30" customHeight="1" x14ac:dyDescent="0.35">
      <c r="B5" s="113">
        <v>13100</v>
      </c>
      <c r="C5" s="88" t="s">
        <v>60</v>
      </c>
      <c r="D5" s="180">
        <f>D6+D7+D8+D9+D10</f>
        <v>450944</v>
      </c>
      <c r="E5" s="180">
        <f>E6+E7+E8+E9+E10</f>
        <v>92497.2</v>
      </c>
      <c r="F5" s="220">
        <f>F6+F7+F8+F9+F10</f>
        <v>61258.030000000006</v>
      </c>
      <c r="G5" s="220">
        <f>F5/D5*100</f>
        <v>13.58439850624468</v>
      </c>
      <c r="H5" s="181">
        <f>F5/E5</f>
        <v>0.66226902003520116</v>
      </c>
      <c r="I5" s="180">
        <f>I6+I7+I8+I9+I10</f>
        <v>779600</v>
      </c>
      <c r="J5" s="182">
        <f>J6+J7+J8+J9+J10</f>
        <v>85000</v>
      </c>
      <c r="K5" s="183">
        <f>K6+K7+K8+K9+K10</f>
        <v>40470.200000000004</v>
      </c>
      <c r="L5" s="241">
        <f>K5/I5*100</f>
        <v>5.1911493073370965</v>
      </c>
      <c r="M5" s="184">
        <f>K5/J5*100</f>
        <v>47.612000000000002</v>
      </c>
    </row>
    <row r="6" spans="2:13" ht="30" customHeight="1" x14ac:dyDescent="0.35">
      <c r="B6" s="115">
        <v>13130</v>
      </c>
      <c r="C6" s="89" t="s">
        <v>61</v>
      </c>
      <c r="D6" s="185">
        <v>17000</v>
      </c>
      <c r="E6" s="185">
        <f>240+54.4</f>
        <v>294.39999999999998</v>
      </c>
      <c r="F6" s="221">
        <v>294.39999999999998</v>
      </c>
      <c r="G6" s="220">
        <f t="shared" ref="G6:G69" si="0">F6/D6*100</f>
        <v>1.7317647058823529</v>
      </c>
      <c r="H6" s="181">
        <f t="shared" ref="H6:H10" si="1">F6/E6</f>
        <v>1</v>
      </c>
      <c r="I6" s="180">
        <v>32000</v>
      </c>
      <c r="J6" s="185">
        <v>2000</v>
      </c>
      <c r="K6" s="183">
        <v>1145</v>
      </c>
      <c r="L6" s="241">
        <f t="shared" ref="L6:L69" si="2">K6/I6*100</f>
        <v>3.578125</v>
      </c>
      <c r="M6" s="184">
        <f t="shared" ref="M6:M10" si="3">K6/J6*100</f>
        <v>57.25</v>
      </c>
    </row>
    <row r="7" spans="2:13" ht="30" customHeight="1" x14ac:dyDescent="0.35">
      <c r="B7" s="115">
        <v>13140</v>
      </c>
      <c r="C7" s="89" t="s">
        <v>62</v>
      </c>
      <c r="D7" s="185">
        <v>130500</v>
      </c>
      <c r="E7" s="185">
        <f>32270-109.2</f>
        <v>32160.799999999999</v>
      </c>
      <c r="F7" s="221">
        <v>17918.150000000001</v>
      </c>
      <c r="G7" s="220">
        <f t="shared" si="0"/>
        <v>13.730383141762454</v>
      </c>
      <c r="H7" s="181">
        <f t="shared" si="1"/>
        <v>0.55714254620531833</v>
      </c>
      <c r="I7" s="180">
        <v>227000</v>
      </c>
      <c r="J7" s="185">
        <v>30000</v>
      </c>
      <c r="K7" s="183">
        <v>14377.44</v>
      </c>
      <c r="L7" s="241">
        <f t="shared" si="2"/>
        <v>6.333674008810573</v>
      </c>
      <c r="M7" s="184">
        <f t="shared" si="3"/>
        <v>47.924799999999998</v>
      </c>
    </row>
    <row r="8" spans="2:13" ht="30" customHeight="1" x14ac:dyDescent="0.35">
      <c r="B8" s="115">
        <v>13141</v>
      </c>
      <c r="C8" s="116" t="s">
        <v>63</v>
      </c>
      <c r="D8" s="186">
        <v>165844</v>
      </c>
      <c r="E8" s="186">
        <v>33033</v>
      </c>
      <c r="F8" s="222">
        <v>24589.13</v>
      </c>
      <c r="G8" s="220">
        <f t="shared" si="0"/>
        <v>14.826662405634211</v>
      </c>
      <c r="H8" s="181">
        <f t="shared" si="1"/>
        <v>0.74438077074440712</v>
      </c>
      <c r="I8" s="180">
        <v>250600</v>
      </c>
      <c r="J8" s="185">
        <v>30000</v>
      </c>
      <c r="K8" s="183">
        <v>14673.4</v>
      </c>
      <c r="L8" s="241">
        <f t="shared" si="2"/>
        <v>5.8553072625698324</v>
      </c>
      <c r="M8" s="184">
        <f t="shared" si="3"/>
        <v>48.911333333333332</v>
      </c>
    </row>
    <row r="9" spans="2:13" ht="30" customHeight="1" x14ac:dyDescent="0.35">
      <c r="B9" s="115">
        <v>13142</v>
      </c>
      <c r="C9" s="116" t="s">
        <v>64</v>
      </c>
      <c r="D9" s="186">
        <v>123500</v>
      </c>
      <c r="E9" s="186">
        <v>26009</v>
      </c>
      <c r="F9" s="222">
        <v>17565.419999999998</v>
      </c>
      <c r="G9" s="220">
        <f t="shared" si="0"/>
        <v>14.223012145748987</v>
      </c>
      <c r="H9" s="181">
        <f t="shared" si="1"/>
        <v>0.67535929870429456</v>
      </c>
      <c r="I9" s="180">
        <v>200000</v>
      </c>
      <c r="J9" s="185">
        <v>20000</v>
      </c>
      <c r="K9" s="183">
        <v>9032.0400000000009</v>
      </c>
      <c r="L9" s="241">
        <f t="shared" si="2"/>
        <v>4.5160200000000001</v>
      </c>
      <c r="M9" s="184">
        <f t="shared" si="3"/>
        <v>45.160200000000003</v>
      </c>
    </row>
    <row r="10" spans="2:13" ht="30" customHeight="1" thickBot="1" x14ac:dyDescent="0.4">
      <c r="B10" s="117">
        <v>13143</v>
      </c>
      <c r="C10" s="118" t="s">
        <v>65</v>
      </c>
      <c r="D10" s="187">
        <v>14100</v>
      </c>
      <c r="E10" s="187">
        <v>1000</v>
      </c>
      <c r="F10" s="223">
        <v>890.93</v>
      </c>
      <c r="G10" s="220">
        <f t="shared" si="0"/>
        <v>6.3186524822695027</v>
      </c>
      <c r="H10" s="188">
        <f t="shared" si="1"/>
        <v>0.89093</v>
      </c>
      <c r="I10" s="234">
        <v>70000</v>
      </c>
      <c r="J10" s="189">
        <v>3000</v>
      </c>
      <c r="K10" s="183">
        <v>1242.32</v>
      </c>
      <c r="L10" s="241">
        <f t="shared" si="2"/>
        <v>1.774742857142857</v>
      </c>
      <c r="M10" s="184">
        <f t="shared" si="3"/>
        <v>41.410666666666664</v>
      </c>
    </row>
    <row r="11" spans="2:13" ht="49.5" customHeight="1" x14ac:dyDescent="0.35">
      <c r="B11" s="119"/>
      <c r="C11" s="120"/>
      <c r="D11" s="120"/>
      <c r="E11" s="190"/>
      <c r="F11" s="190"/>
      <c r="G11" s="220"/>
      <c r="H11" s="190"/>
      <c r="I11" s="190"/>
      <c r="J11" s="190"/>
      <c r="K11" s="191"/>
      <c r="L11" s="241"/>
      <c r="M11" s="191"/>
    </row>
    <row r="12" spans="2:13" ht="24" customHeight="1" x14ac:dyDescent="0.35">
      <c r="B12" s="87">
        <v>13200</v>
      </c>
      <c r="C12" s="87" t="s">
        <v>66</v>
      </c>
      <c r="D12" s="226">
        <f>D13+D14+D15+D16+D17</f>
        <v>241000</v>
      </c>
      <c r="E12" s="180">
        <f>E13+E14+E15+E16+E17</f>
        <v>170932.99000000002</v>
      </c>
      <c r="F12" s="180">
        <f>F13+F14+F15+F16+F17</f>
        <v>170932.99000000002</v>
      </c>
      <c r="G12" s="220">
        <f t="shared" si="0"/>
        <v>70.926551867219928</v>
      </c>
      <c r="H12" s="181">
        <f>F12/E12</f>
        <v>1</v>
      </c>
      <c r="I12" s="180">
        <f>I13+I14+I15+I16+I17</f>
        <v>241000</v>
      </c>
      <c r="J12" s="180">
        <f>J13+J14+J15+J16+J17</f>
        <v>167465.16999999998</v>
      </c>
      <c r="K12" s="121">
        <f>K13+K14+K15+K16+K17</f>
        <v>157936.38999999998</v>
      </c>
      <c r="L12" s="241">
        <f t="shared" si="2"/>
        <v>65.533771784232357</v>
      </c>
      <c r="M12" s="192">
        <f>K12/J12*100</f>
        <v>94.309992937635926</v>
      </c>
    </row>
    <row r="13" spans="2:13" ht="24" customHeight="1" x14ac:dyDescent="0.35">
      <c r="B13" s="3">
        <v>13210</v>
      </c>
      <c r="C13" s="89" t="s">
        <v>67</v>
      </c>
      <c r="D13" s="185">
        <v>98600</v>
      </c>
      <c r="E13" s="185">
        <v>68390.009999999995</v>
      </c>
      <c r="F13" s="185">
        <v>68390.009999999995</v>
      </c>
      <c r="G13" s="220">
        <f t="shared" si="0"/>
        <v>69.361064908722099</v>
      </c>
      <c r="H13" s="181">
        <f t="shared" ref="H13:H19" si="4">F13/E13</f>
        <v>1</v>
      </c>
      <c r="I13" s="180">
        <v>98600</v>
      </c>
      <c r="J13" s="185">
        <v>70000</v>
      </c>
      <c r="K13" s="108">
        <v>66819.009999999995</v>
      </c>
      <c r="L13" s="241">
        <f t="shared" si="2"/>
        <v>67.767758620689662</v>
      </c>
      <c r="M13" s="192">
        <f t="shared" ref="M13:M17" si="5">K13/J13*100</f>
        <v>95.455728571428565</v>
      </c>
    </row>
    <row r="14" spans="2:13" ht="24" customHeight="1" x14ac:dyDescent="0.35">
      <c r="B14" s="3">
        <v>13220</v>
      </c>
      <c r="C14" s="89" t="s">
        <v>68</v>
      </c>
      <c r="D14" s="185">
        <v>17600</v>
      </c>
      <c r="E14" s="185">
        <v>4293.01</v>
      </c>
      <c r="F14" s="185">
        <v>4293.01</v>
      </c>
      <c r="G14" s="220">
        <f t="shared" si="0"/>
        <v>24.392102272727271</v>
      </c>
      <c r="H14" s="181">
        <f t="shared" si="4"/>
        <v>1</v>
      </c>
      <c r="I14" s="180">
        <v>17600</v>
      </c>
      <c r="J14" s="185">
        <v>9000</v>
      </c>
      <c r="K14" s="108">
        <v>7134.61</v>
      </c>
      <c r="L14" s="241">
        <f t="shared" si="2"/>
        <v>40.537556818181812</v>
      </c>
      <c r="M14" s="192">
        <f t="shared" si="5"/>
        <v>79.273444444444436</v>
      </c>
    </row>
    <row r="15" spans="2:13" ht="24" customHeight="1" x14ac:dyDescent="0.35">
      <c r="B15" s="3">
        <v>13230</v>
      </c>
      <c r="C15" s="89" t="s">
        <v>69</v>
      </c>
      <c r="D15" s="185">
        <v>7200</v>
      </c>
      <c r="E15" s="185">
        <v>2980.16</v>
      </c>
      <c r="F15" s="185">
        <v>2980.16</v>
      </c>
      <c r="G15" s="220">
        <f t="shared" si="0"/>
        <v>41.391111111111115</v>
      </c>
      <c r="H15" s="181">
        <f t="shared" si="4"/>
        <v>1</v>
      </c>
      <c r="I15" s="180">
        <v>7200</v>
      </c>
      <c r="J15" s="185">
        <v>3465.17</v>
      </c>
      <c r="K15" s="108">
        <v>2449.42</v>
      </c>
      <c r="L15" s="241">
        <f t="shared" si="2"/>
        <v>34.019722222222221</v>
      </c>
      <c r="M15" s="192">
        <f t="shared" si="5"/>
        <v>70.686863847949738</v>
      </c>
    </row>
    <row r="16" spans="2:13" ht="24" customHeight="1" x14ac:dyDescent="0.35">
      <c r="B16" s="3">
        <v>13240</v>
      </c>
      <c r="C16" s="89" t="s">
        <v>70</v>
      </c>
      <c r="D16" s="185">
        <v>80000</v>
      </c>
      <c r="E16" s="185">
        <v>72105.27</v>
      </c>
      <c r="F16" s="185">
        <v>72105.27</v>
      </c>
      <c r="G16" s="220">
        <f t="shared" si="0"/>
        <v>90.131587500000009</v>
      </c>
      <c r="H16" s="181">
        <f t="shared" si="4"/>
        <v>1</v>
      </c>
      <c r="I16" s="180">
        <v>80000</v>
      </c>
      <c r="J16" s="185">
        <v>58000</v>
      </c>
      <c r="K16" s="108">
        <v>56417.82</v>
      </c>
      <c r="L16" s="241">
        <f t="shared" si="2"/>
        <v>70.522275000000008</v>
      </c>
      <c r="M16" s="192">
        <f t="shared" si="5"/>
        <v>97.272103448275857</v>
      </c>
    </row>
    <row r="17" spans="2:13" ht="24" customHeight="1" x14ac:dyDescent="0.35">
      <c r="B17" s="3">
        <v>13250</v>
      </c>
      <c r="C17" s="89" t="s">
        <v>71</v>
      </c>
      <c r="D17" s="185">
        <v>37600</v>
      </c>
      <c r="E17" s="185">
        <v>23164.54</v>
      </c>
      <c r="F17" s="185">
        <v>23164.54</v>
      </c>
      <c r="G17" s="220">
        <f t="shared" si="0"/>
        <v>61.607819148936173</v>
      </c>
      <c r="H17" s="181">
        <f t="shared" si="4"/>
        <v>1</v>
      </c>
      <c r="I17" s="180">
        <v>37600</v>
      </c>
      <c r="J17" s="185">
        <v>27000</v>
      </c>
      <c r="K17" s="108">
        <v>25115.53</v>
      </c>
      <c r="L17" s="241">
        <f t="shared" si="2"/>
        <v>66.796622340425529</v>
      </c>
      <c r="M17" s="192">
        <f t="shared" si="5"/>
        <v>93.020481481481482</v>
      </c>
    </row>
    <row r="18" spans="2:13" ht="49.5" customHeight="1" x14ac:dyDescent="0.35">
      <c r="B18" s="107"/>
      <c r="C18" s="107"/>
      <c r="D18" s="107"/>
      <c r="E18" s="175"/>
      <c r="F18" s="85"/>
      <c r="G18" s="220"/>
      <c r="H18" s="193"/>
      <c r="I18" s="225"/>
      <c r="J18" s="175"/>
      <c r="K18" s="191"/>
      <c r="L18" s="241"/>
      <c r="M18" s="191"/>
    </row>
    <row r="19" spans="2:13" ht="29.25" customHeight="1" x14ac:dyDescent="0.35">
      <c r="B19" s="87">
        <v>13300</v>
      </c>
      <c r="C19" s="88" t="s">
        <v>72</v>
      </c>
      <c r="D19" s="180">
        <f>D20+D21+D22</f>
        <v>82800</v>
      </c>
      <c r="E19" s="180">
        <f>E20+E21+E22+E23</f>
        <v>55425.18</v>
      </c>
      <c r="F19" s="180">
        <f>F20+F21+F22</f>
        <v>55425.18</v>
      </c>
      <c r="G19" s="220">
        <f t="shared" si="0"/>
        <v>66.938623188405799</v>
      </c>
      <c r="H19" s="181">
        <f t="shared" si="4"/>
        <v>1</v>
      </c>
      <c r="I19" s="180">
        <f>I20+I21+I22</f>
        <v>103000</v>
      </c>
      <c r="J19" s="180">
        <v>71000</v>
      </c>
      <c r="K19" s="121">
        <f>K21+K22</f>
        <v>64223.329999999994</v>
      </c>
      <c r="L19" s="241">
        <f t="shared" si="2"/>
        <v>62.352747572815524</v>
      </c>
      <c r="M19" s="194">
        <f>K19/J19*100</f>
        <v>90.455394366197169</v>
      </c>
    </row>
    <row r="20" spans="2:13" ht="29.25" customHeight="1" x14ac:dyDescent="0.35">
      <c r="B20" s="3">
        <v>13310</v>
      </c>
      <c r="C20" s="89" t="s">
        <v>73</v>
      </c>
      <c r="D20" s="185">
        <v>5000</v>
      </c>
      <c r="E20" s="185"/>
      <c r="F20" s="175">
        <v>0</v>
      </c>
      <c r="G20" s="220">
        <f t="shared" si="0"/>
        <v>0</v>
      </c>
      <c r="H20" s="181"/>
      <c r="I20" s="180">
        <v>6000</v>
      </c>
      <c r="J20" s="185">
        <v>0</v>
      </c>
      <c r="K20" s="108"/>
      <c r="L20" s="241">
        <f t="shared" si="2"/>
        <v>0</v>
      </c>
      <c r="M20" s="194"/>
    </row>
    <row r="21" spans="2:13" ht="29.25" customHeight="1" x14ac:dyDescent="0.35">
      <c r="B21" s="3">
        <v>13320</v>
      </c>
      <c r="C21" s="89" t="s">
        <v>74</v>
      </c>
      <c r="D21" s="185">
        <v>77000</v>
      </c>
      <c r="E21" s="185">
        <v>55315.98</v>
      </c>
      <c r="F21" s="185">
        <v>55315.98</v>
      </c>
      <c r="G21" s="220">
        <f t="shared" si="0"/>
        <v>71.838935064935072</v>
      </c>
      <c r="H21" s="181">
        <f>F21/E21</f>
        <v>1</v>
      </c>
      <c r="I21" s="180">
        <v>96000</v>
      </c>
      <c r="J21" s="185">
        <v>70000</v>
      </c>
      <c r="K21" s="108">
        <v>64112.63</v>
      </c>
      <c r="L21" s="241">
        <f t="shared" si="2"/>
        <v>66.783989583333323</v>
      </c>
      <c r="M21" s="194">
        <f t="shared" ref="M21:M22" si="6">K21/J21*100</f>
        <v>91.589471428571429</v>
      </c>
    </row>
    <row r="22" spans="2:13" ht="29.25" customHeight="1" x14ac:dyDescent="0.35">
      <c r="B22" s="3">
        <v>13330</v>
      </c>
      <c r="C22" s="89" t="s">
        <v>75</v>
      </c>
      <c r="D22" s="185">
        <v>800</v>
      </c>
      <c r="E22" s="185">
        <v>109.2</v>
      </c>
      <c r="F22" s="89">
        <v>109.2</v>
      </c>
      <c r="G22" s="220">
        <f t="shared" si="0"/>
        <v>13.65</v>
      </c>
      <c r="H22" s="181"/>
      <c r="I22" s="180">
        <v>1000</v>
      </c>
      <c r="J22" s="185">
        <v>1000</v>
      </c>
      <c r="K22" s="108">
        <v>110.7</v>
      </c>
      <c r="L22" s="241">
        <f t="shared" si="2"/>
        <v>11.07</v>
      </c>
      <c r="M22" s="194">
        <f t="shared" si="6"/>
        <v>11.07</v>
      </c>
    </row>
    <row r="23" spans="2:13" ht="29.25" customHeight="1" x14ac:dyDescent="0.35">
      <c r="B23" s="3">
        <v>13340</v>
      </c>
      <c r="C23" s="89" t="s">
        <v>76</v>
      </c>
      <c r="D23" s="185"/>
      <c r="E23" s="185">
        <v>0</v>
      </c>
      <c r="F23" s="89"/>
      <c r="G23" s="220"/>
      <c r="H23" s="181"/>
      <c r="I23" s="180"/>
      <c r="J23" s="185"/>
      <c r="K23" s="174"/>
      <c r="L23" s="241"/>
      <c r="M23" s="194"/>
    </row>
    <row r="24" spans="2:13" ht="49.5" customHeight="1" x14ac:dyDescent="0.35">
      <c r="B24" s="4"/>
      <c r="C24" s="103"/>
      <c r="D24" s="103"/>
      <c r="E24" s="195"/>
      <c r="F24" s="195"/>
      <c r="G24" s="220"/>
      <c r="H24" s="190"/>
      <c r="I24" s="190"/>
      <c r="J24" s="190"/>
      <c r="K24" s="191"/>
      <c r="L24" s="241"/>
      <c r="M24" s="191"/>
    </row>
    <row r="25" spans="2:13" ht="26.25" customHeight="1" x14ac:dyDescent="0.35">
      <c r="B25" s="87">
        <v>13400</v>
      </c>
      <c r="C25" s="88" t="s">
        <v>77</v>
      </c>
      <c r="D25" s="182">
        <f>D26+D29+D30+D31+D32</f>
        <v>225000</v>
      </c>
      <c r="E25" s="180">
        <f>E26+E27+E28+E29+E30+E31+E32+E33</f>
        <v>176405.09</v>
      </c>
      <c r="F25" s="180">
        <f>F29+F30+F31</f>
        <v>159027.69</v>
      </c>
      <c r="G25" s="220">
        <f t="shared" si="0"/>
        <v>70.678973333333346</v>
      </c>
      <c r="H25" s="181">
        <f>F25/E25</f>
        <v>0.901491504581869</v>
      </c>
      <c r="I25" s="180">
        <f>I26+I29+I30+I31+I32</f>
        <v>220000</v>
      </c>
      <c r="J25" s="180">
        <f>J26+J29+J30+J31+J32</f>
        <v>145200</v>
      </c>
      <c r="K25" s="121">
        <f>K26+K30+K31</f>
        <v>91190.17</v>
      </c>
      <c r="L25" s="241">
        <f t="shared" si="2"/>
        <v>41.45007727272727</v>
      </c>
      <c r="M25" s="194">
        <f>K25/J25*100</f>
        <v>62.803147382920109</v>
      </c>
    </row>
    <row r="26" spans="2:13" ht="26.25" customHeight="1" x14ac:dyDescent="0.35">
      <c r="B26" s="3">
        <v>13410</v>
      </c>
      <c r="C26" s="89" t="s">
        <v>78</v>
      </c>
      <c r="D26" s="185">
        <v>10000</v>
      </c>
      <c r="E26" s="185">
        <v>0</v>
      </c>
      <c r="F26" s="185"/>
      <c r="G26" s="220">
        <f t="shared" si="0"/>
        <v>0</v>
      </c>
      <c r="H26" s="181"/>
      <c r="I26" s="180">
        <v>30000</v>
      </c>
      <c r="J26" s="185">
        <v>200</v>
      </c>
      <c r="K26" s="108">
        <v>190</v>
      </c>
      <c r="L26" s="241">
        <f t="shared" si="2"/>
        <v>0.6333333333333333</v>
      </c>
      <c r="M26" s="194">
        <f t="shared" ref="M26" si="7">K26/J26*100</f>
        <v>95</v>
      </c>
    </row>
    <row r="27" spans="2:13" ht="26.25" customHeight="1" x14ac:dyDescent="0.35">
      <c r="B27" s="3">
        <v>13420</v>
      </c>
      <c r="C27" s="89" t="s">
        <v>79</v>
      </c>
      <c r="D27" s="185"/>
      <c r="E27" s="185">
        <v>0</v>
      </c>
      <c r="F27" s="185"/>
      <c r="G27" s="220"/>
      <c r="H27" s="181"/>
      <c r="I27" s="180"/>
      <c r="J27" s="185"/>
      <c r="K27" s="108"/>
      <c r="L27" s="241"/>
      <c r="M27" s="194"/>
    </row>
    <row r="28" spans="2:13" ht="26.25" customHeight="1" x14ac:dyDescent="0.35">
      <c r="B28" s="3">
        <v>13430</v>
      </c>
      <c r="C28" s="89" t="s">
        <v>80</v>
      </c>
      <c r="D28" s="185"/>
      <c r="E28" s="185">
        <v>0</v>
      </c>
      <c r="F28" s="185"/>
      <c r="G28" s="220"/>
      <c r="H28" s="181"/>
      <c r="I28" s="180"/>
      <c r="J28" s="185"/>
      <c r="K28" s="108"/>
      <c r="L28" s="241"/>
      <c r="M28" s="194"/>
    </row>
    <row r="29" spans="2:13" ht="26.25" customHeight="1" x14ac:dyDescent="0.35">
      <c r="B29" s="3">
        <v>13440</v>
      </c>
      <c r="C29" s="89" t="s">
        <v>81</v>
      </c>
      <c r="D29" s="185">
        <v>50000</v>
      </c>
      <c r="E29" s="185">
        <v>16653</v>
      </c>
      <c r="F29" s="185">
        <v>13653</v>
      </c>
      <c r="G29" s="220">
        <f t="shared" si="0"/>
        <v>27.306000000000001</v>
      </c>
      <c r="H29" s="181">
        <f t="shared" ref="H29:H31" si="8">F29/E29</f>
        <v>0.81985227886867229</v>
      </c>
      <c r="I29" s="180">
        <v>40000</v>
      </c>
      <c r="J29" s="185">
        <v>20000</v>
      </c>
      <c r="K29" s="108"/>
      <c r="L29" s="241">
        <f t="shared" si="2"/>
        <v>0</v>
      </c>
      <c r="M29" s="194"/>
    </row>
    <row r="30" spans="2:13" ht="26.25" customHeight="1" x14ac:dyDescent="0.35">
      <c r="B30" s="3">
        <v>13450</v>
      </c>
      <c r="C30" s="89" t="s">
        <v>82</v>
      </c>
      <c r="D30" s="185">
        <v>12000</v>
      </c>
      <c r="E30" s="185">
        <v>7286</v>
      </c>
      <c r="F30" s="185">
        <v>7060.53</v>
      </c>
      <c r="G30" s="220">
        <f t="shared" si="0"/>
        <v>58.83775</v>
      </c>
      <c r="H30" s="181">
        <f t="shared" si="8"/>
        <v>0.96905435080977209</v>
      </c>
      <c r="I30" s="180">
        <v>15000</v>
      </c>
      <c r="J30" s="185">
        <v>4000</v>
      </c>
      <c r="K30" s="108">
        <v>3163.15</v>
      </c>
      <c r="L30" s="241">
        <f t="shared" si="2"/>
        <v>21.087666666666667</v>
      </c>
      <c r="M30" s="194">
        <f>K30/J30*100</f>
        <v>79.078749999999999</v>
      </c>
    </row>
    <row r="31" spans="2:13" ht="26.25" customHeight="1" x14ac:dyDescent="0.35">
      <c r="B31" s="3">
        <v>13460</v>
      </c>
      <c r="C31" s="89" t="s">
        <v>83</v>
      </c>
      <c r="D31" s="185">
        <v>150000</v>
      </c>
      <c r="E31" s="185">
        <v>152466.09</v>
      </c>
      <c r="F31" s="185">
        <v>138314.16</v>
      </c>
      <c r="G31" s="220">
        <f t="shared" si="0"/>
        <v>92.209440000000001</v>
      </c>
      <c r="H31" s="181">
        <f t="shared" si="8"/>
        <v>0.907179819460183</v>
      </c>
      <c r="I31" s="180">
        <v>130000</v>
      </c>
      <c r="J31" s="185">
        <v>121000</v>
      </c>
      <c r="K31" s="108">
        <v>87837.02</v>
      </c>
      <c r="L31" s="241">
        <f t="shared" si="2"/>
        <v>67.566938461538456</v>
      </c>
      <c r="M31" s="194">
        <f>K31/J31*100</f>
        <v>72.592578512396699</v>
      </c>
    </row>
    <row r="32" spans="2:13" ht="26.25" customHeight="1" x14ac:dyDescent="0.35">
      <c r="B32" s="3">
        <v>13470</v>
      </c>
      <c r="C32" s="89" t="s">
        <v>84</v>
      </c>
      <c r="D32" s="185">
        <v>3000</v>
      </c>
      <c r="E32" s="185">
        <v>0</v>
      </c>
      <c r="F32" s="185"/>
      <c r="G32" s="220">
        <f t="shared" si="0"/>
        <v>0</v>
      </c>
      <c r="H32" s="180"/>
      <c r="I32" s="180">
        <v>5000</v>
      </c>
      <c r="J32" s="185"/>
      <c r="K32" s="174"/>
      <c r="L32" s="241">
        <f t="shared" si="2"/>
        <v>0</v>
      </c>
      <c r="M32" s="174"/>
    </row>
    <row r="33" spans="2:13" ht="26.25" customHeight="1" x14ac:dyDescent="0.35">
      <c r="B33" s="3">
        <v>13780</v>
      </c>
      <c r="C33" s="89" t="s">
        <v>85</v>
      </c>
      <c r="D33" s="185"/>
      <c r="E33" s="185"/>
      <c r="F33" s="89"/>
      <c r="G33" s="220"/>
      <c r="H33" s="180"/>
      <c r="I33" s="180"/>
      <c r="J33" s="185">
        <v>0</v>
      </c>
      <c r="K33" s="174"/>
      <c r="L33" s="241"/>
      <c r="M33" s="174"/>
    </row>
    <row r="34" spans="2:13" ht="49.5" customHeight="1" x14ac:dyDescent="0.35">
      <c r="B34" s="107"/>
      <c r="C34" s="120"/>
      <c r="D34" s="120"/>
      <c r="E34" s="190"/>
      <c r="F34" s="190"/>
      <c r="G34" s="220"/>
      <c r="H34" s="190"/>
      <c r="I34" s="235"/>
      <c r="J34" s="190"/>
      <c r="K34" s="191"/>
      <c r="L34" s="241"/>
      <c r="M34" s="191"/>
    </row>
    <row r="35" spans="2:13" ht="41.25" customHeight="1" x14ac:dyDescent="0.35">
      <c r="B35" s="91">
        <v>1350</v>
      </c>
      <c r="C35" s="92" t="s">
        <v>86</v>
      </c>
      <c r="D35" s="228">
        <f>D36+D38+D42+D43</f>
        <v>58500</v>
      </c>
      <c r="E35" s="196">
        <f>E42+E43</f>
        <v>35163.449999999997</v>
      </c>
      <c r="F35" s="196">
        <f>F42+F43</f>
        <v>34173.449999999997</v>
      </c>
      <c r="G35" s="220">
        <f t="shared" si="0"/>
        <v>58.41615384615384</v>
      </c>
      <c r="H35" s="197">
        <f>F35/E35</f>
        <v>0.9718457659871258</v>
      </c>
      <c r="I35" s="196">
        <f>I36+I38+I42+I43</f>
        <v>115000</v>
      </c>
      <c r="J35" s="198">
        <f>J36+J38+J42+J43</f>
        <v>98000</v>
      </c>
      <c r="K35" s="199">
        <f>K36+K38+K42+K43+K44</f>
        <v>73540.97</v>
      </c>
      <c r="L35" s="241">
        <f t="shared" si="2"/>
        <v>63.948669565217401</v>
      </c>
      <c r="M35" s="194">
        <f>K35/J35*100</f>
        <v>75.041806122448989</v>
      </c>
    </row>
    <row r="36" spans="2:13" ht="19.5" customHeight="1" x14ac:dyDescent="0.35">
      <c r="B36" s="93">
        <v>13501</v>
      </c>
      <c r="C36" s="94" t="s">
        <v>87</v>
      </c>
      <c r="D36" s="227">
        <v>20000</v>
      </c>
      <c r="E36" s="200"/>
      <c r="F36" s="200"/>
      <c r="G36" s="220">
        <f t="shared" si="0"/>
        <v>0</v>
      </c>
      <c r="H36" s="197"/>
      <c r="I36" s="196">
        <v>20000</v>
      </c>
      <c r="J36" s="201">
        <v>9000</v>
      </c>
      <c r="K36" s="108">
        <v>8100</v>
      </c>
      <c r="L36" s="241">
        <f t="shared" si="2"/>
        <v>40.5</v>
      </c>
      <c r="M36" s="194">
        <f t="shared" ref="M36:M38" si="9">K36/J36*100</f>
        <v>90</v>
      </c>
    </row>
    <row r="37" spans="2:13" ht="19.5" customHeight="1" x14ac:dyDescent="0.35">
      <c r="B37" s="93">
        <v>13502</v>
      </c>
      <c r="C37" s="94" t="s">
        <v>88</v>
      </c>
      <c r="D37" s="227"/>
      <c r="E37" s="200">
        <v>0</v>
      </c>
      <c r="F37" s="200"/>
      <c r="G37" s="220"/>
      <c r="H37" s="197"/>
      <c r="I37" s="196"/>
      <c r="J37" s="201"/>
      <c r="K37" s="174"/>
      <c r="L37" s="241"/>
      <c r="M37" s="194"/>
    </row>
    <row r="38" spans="2:13" ht="19.5" customHeight="1" x14ac:dyDescent="0.35">
      <c r="B38" s="93">
        <v>13503</v>
      </c>
      <c r="C38" s="94" t="s">
        <v>89</v>
      </c>
      <c r="D38" s="227">
        <v>3500</v>
      </c>
      <c r="E38" s="200"/>
      <c r="F38" s="200"/>
      <c r="G38" s="220"/>
      <c r="H38" s="197"/>
      <c r="I38" s="196">
        <v>60000</v>
      </c>
      <c r="J38" s="201">
        <v>58000</v>
      </c>
      <c r="K38" s="126">
        <v>57111.88</v>
      </c>
      <c r="L38" s="241">
        <f t="shared" si="2"/>
        <v>95.186466666666661</v>
      </c>
      <c r="M38" s="194">
        <f t="shared" si="9"/>
        <v>98.468758620689655</v>
      </c>
    </row>
    <row r="39" spans="2:13" ht="19.5" customHeight="1" x14ac:dyDescent="0.35">
      <c r="B39" s="93">
        <v>13504</v>
      </c>
      <c r="C39" s="94" t="s">
        <v>90</v>
      </c>
      <c r="D39" s="227"/>
      <c r="E39" s="200">
        <v>0</v>
      </c>
      <c r="F39" s="200"/>
      <c r="G39" s="220"/>
      <c r="H39" s="197"/>
      <c r="I39" s="196"/>
      <c r="J39" s="201"/>
      <c r="K39" s="126"/>
      <c r="L39" s="241"/>
      <c r="M39" s="194"/>
    </row>
    <row r="40" spans="2:13" ht="19.5" customHeight="1" x14ac:dyDescent="0.35">
      <c r="B40" s="93">
        <v>13505</v>
      </c>
      <c r="C40" s="94" t="s">
        <v>91</v>
      </c>
      <c r="D40" s="227"/>
      <c r="E40" s="200">
        <v>0</v>
      </c>
      <c r="F40" s="200"/>
      <c r="G40" s="220"/>
      <c r="H40" s="197"/>
      <c r="I40" s="196"/>
      <c r="J40" s="201"/>
      <c r="K40" s="126"/>
      <c r="L40" s="241"/>
      <c r="M40" s="194"/>
    </row>
    <row r="41" spans="2:13" ht="19.5" customHeight="1" x14ac:dyDescent="0.35">
      <c r="B41" s="93">
        <v>13508</v>
      </c>
      <c r="C41" s="94" t="s">
        <v>92</v>
      </c>
      <c r="D41" s="227"/>
      <c r="E41" s="200">
        <v>0</v>
      </c>
      <c r="F41" s="200"/>
      <c r="G41" s="220"/>
      <c r="H41" s="197"/>
      <c r="I41" s="196"/>
      <c r="J41" s="201"/>
      <c r="K41" s="126"/>
      <c r="L41" s="241"/>
      <c r="M41" s="194"/>
    </row>
    <row r="42" spans="2:13" ht="19.5" customHeight="1" x14ac:dyDescent="0.35">
      <c r="B42" s="93">
        <v>13509</v>
      </c>
      <c r="C42" s="94" t="s">
        <v>93</v>
      </c>
      <c r="D42" s="227">
        <v>25000</v>
      </c>
      <c r="E42" s="200">
        <v>24483.95</v>
      </c>
      <c r="F42" s="200">
        <v>24483.95</v>
      </c>
      <c r="G42" s="220">
        <f t="shared" si="0"/>
        <v>97.9358</v>
      </c>
      <c r="H42" s="197">
        <f t="shared" ref="H42:H43" si="10">F42/E42</f>
        <v>1</v>
      </c>
      <c r="I42" s="196">
        <v>25000</v>
      </c>
      <c r="J42" s="201">
        <v>21000</v>
      </c>
      <c r="K42" s="126">
        <v>8132.49</v>
      </c>
      <c r="L42" s="241">
        <f t="shared" si="2"/>
        <v>32.529959999999996</v>
      </c>
      <c r="M42" s="194">
        <f>K42/J42*100</f>
        <v>38.726142857142854</v>
      </c>
    </row>
    <row r="43" spans="2:13" ht="19.5" customHeight="1" x14ac:dyDescent="0.35">
      <c r="B43" s="93">
        <v>13510</v>
      </c>
      <c r="C43" s="94" t="s">
        <v>94</v>
      </c>
      <c r="D43" s="227">
        <v>10000</v>
      </c>
      <c r="E43" s="200">
        <v>10679.5</v>
      </c>
      <c r="F43" s="200">
        <v>9689.5</v>
      </c>
      <c r="G43" s="220">
        <f t="shared" si="0"/>
        <v>96.894999999999996</v>
      </c>
      <c r="H43" s="197">
        <f t="shared" si="10"/>
        <v>0.90729903085350438</v>
      </c>
      <c r="I43" s="196">
        <v>10000</v>
      </c>
      <c r="J43" s="200">
        <v>10000</v>
      </c>
      <c r="K43" s="126">
        <v>196.6</v>
      </c>
      <c r="L43" s="241">
        <f t="shared" si="2"/>
        <v>1.966</v>
      </c>
      <c r="M43" s="194">
        <f>K43/J43*100</f>
        <v>1.966</v>
      </c>
    </row>
    <row r="44" spans="2:13" ht="49.5" customHeight="1" x14ac:dyDescent="0.35">
      <c r="B44" s="96"/>
      <c r="C44" s="104"/>
      <c r="D44" s="104"/>
      <c r="E44" s="202"/>
      <c r="F44" s="202"/>
      <c r="G44" s="220"/>
      <c r="H44" s="202"/>
      <c r="I44" s="236"/>
      <c r="J44" s="202"/>
      <c r="K44" s="126"/>
      <c r="L44" s="241"/>
      <c r="M44" s="191"/>
    </row>
    <row r="45" spans="2:13" ht="49.5" customHeight="1" x14ac:dyDescent="0.35">
      <c r="B45" s="91">
        <v>1360</v>
      </c>
      <c r="C45" s="92" t="s">
        <v>95</v>
      </c>
      <c r="D45" s="228">
        <f>D46+D48</f>
        <v>141200</v>
      </c>
      <c r="E45" s="196">
        <f>E46+E47+E48</f>
        <v>58553.75</v>
      </c>
      <c r="F45" s="196">
        <f>F46+F48</f>
        <v>44654.73</v>
      </c>
      <c r="G45" s="220">
        <f t="shared" si="0"/>
        <v>31.625162889518414</v>
      </c>
      <c r="H45" s="197">
        <f>F45/E45</f>
        <v>0.76262801272335257</v>
      </c>
      <c r="I45" s="196">
        <f>I46+I48</f>
        <v>155000</v>
      </c>
      <c r="J45" s="198">
        <f>J46+J48</f>
        <v>100000</v>
      </c>
      <c r="K45" s="203">
        <f>K46</f>
        <v>98521.16</v>
      </c>
      <c r="L45" s="241">
        <f t="shared" si="2"/>
        <v>63.562038709677424</v>
      </c>
      <c r="M45" s="194">
        <f>K45/J45*100</f>
        <v>98.521160000000009</v>
      </c>
    </row>
    <row r="46" spans="2:13" ht="22.5" customHeight="1" x14ac:dyDescent="0.35">
      <c r="B46" s="93">
        <v>13610</v>
      </c>
      <c r="C46" s="94" t="s">
        <v>96</v>
      </c>
      <c r="D46" s="227">
        <v>121200</v>
      </c>
      <c r="E46" s="200">
        <v>57789.75</v>
      </c>
      <c r="F46" s="200">
        <v>43890.73</v>
      </c>
      <c r="G46" s="220">
        <f t="shared" si="0"/>
        <v>36.213473597359744</v>
      </c>
      <c r="H46" s="197">
        <f t="shared" ref="H46" si="11">F46/E46</f>
        <v>0.75948987493456888</v>
      </c>
      <c r="I46" s="196">
        <v>109000</v>
      </c>
      <c r="J46" s="201">
        <v>100000</v>
      </c>
      <c r="K46" s="108">
        <v>98521.16</v>
      </c>
      <c r="L46" s="241">
        <f t="shared" si="2"/>
        <v>90.386385321100931</v>
      </c>
      <c r="M46" s="194">
        <f>K46/J46*100</f>
        <v>98.521160000000009</v>
      </c>
    </row>
    <row r="47" spans="2:13" ht="22.5" customHeight="1" x14ac:dyDescent="0.35">
      <c r="B47" s="93">
        <v>13640</v>
      </c>
      <c r="C47" s="94" t="s">
        <v>97</v>
      </c>
      <c r="D47" s="227"/>
      <c r="E47" s="200">
        <v>0</v>
      </c>
      <c r="F47" s="200"/>
      <c r="G47" s="220"/>
      <c r="H47" s="197"/>
      <c r="I47" s="196"/>
      <c r="J47" s="201"/>
      <c r="K47" s="174"/>
      <c r="L47" s="241"/>
      <c r="M47" s="174"/>
    </row>
    <row r="48" spans="2:13" ht="22.5" customHeight="1" x14ac:dyDescent="0.35">
      <c r="B48" s="93">
        <v>13660</v>
      </c>
      <c r="C48" s="94" t="s">
        <v>98</v>
      </c>
      <c r="D48" s="227">
        <v>20000</v>
      </c>
      <c r="E48" s="200">
        <v>764</v>
      </c>
      <c r="F48" s="200">
        <v>764</v>
      </c>
      <c r="G48" s="220">
        <f t="shared" si="0"/>
        <v>3.82</v>
      </c>
      <c r="H48" s="197"/>
      <c r="I48" s="196">
        <v>46000</v>
      </c>
      <c r="J48" s="201"/>
      <c r="K48" s="174"/>
      <c r="L48" s="241">
        <f t="shared" si="2"/>
        <v>0</v>
      </c>
      <c r="M48" s="174"/>
    </row>
    <row r="49" spans="2:13" ht="49.5" customHeight="1" x14ac:dyDescent="0.35">
      <c r="B49" s="105"/>
      <c r="C49" s="104"/>
      <c r="D49" s="104"/>
      <c r="E49" s="202"/>
      <c r="F49" s="202"/>
      <c r="G49" s="220"/>
      <c r="H49" s="202"/>
      <c r="I49" s="202"/>
      <c r="J49" s="202"/>
      <c r="K49" s="191"/>
      <c r="L49" s="241"/>
      <c r="M49" s="191"/>
    </row>
    <row r="50" spans="2:13" ht="49.5" customHeight="1" x14ac:dyDescent="0.35">
      <c r="B50" s="91">
        <v>1370</v>
      </c>
      <c r="C50" s="92" t="s">
        <v>99</v>
      </c>
      <c r="D50" s="229">
        <f>D53</f>
        <v>60000</v>
      </c>
      <c r="E50" s="196">
        <f>E53</f>
        <v>31244.85</v>
      </c>
      <c r="F50" s="196">
        <f>F53</f>
        <v>30100.22</v>
      </c>
      <c r="G50" s="220">
        <f t="shared" si="0"/>
        <v>50.167033333333336</v>
      </c>
      <c r="H50" s="197">
        <f>F50/E50</f>
        <v>0.9633658026842824</v>
      </c>
      <c r="I50" s="196">
        <f>I51+I52+I53</f>
        <v>92000</v>
      </c>
      <c r="J50" s="198">
        <f>J51+J52+J53</f>
        <v>30000</v>
      </c>
      <c r="K50" s="203">
        <f>K53</f>
        <v>29252.240000000002</v>
      </c>
      <c r="L50" s="241">
        <f t="shared" si="2"/>
        <v>31.795913043478265</v>
      </c>
      <c r="M50" s="194">
        <f>K50/J50*100</f>
        <v>97.507466666666673</v>
      </c>
    </row>
    <row r="51" spans="2:13" ht="21" customHeight="1" x14ac:dyDescent="0.35">
      <c r="B51" s="93">
        <v>13720</v>
      </c>
      <c r="C51" s="94" t="s">
        <v>100</v>
      </c>
      <c r="D51" s="227"/>
      <c r="E51" s="200">
        <v>0</v>
      </c>
      <c r="F51" s="200"/>
      <c r="G51" s="220"/>
      <c r="H51" s="197"/>
      <c r="I51" s="196">
        <v>15000</v>
      </c>
      <c r="J51" s="201"/>
      <c r="K51" s="174"/>
      <c r="L51" s="241">
        <f t="shared" si="2"/>
        <v>0</v>
      </c>
      <c r="M51" s="194"/>
    </row>
    <row r="52" spans="2:13" ht="21" customHeight="1" x14ac:dyDescent="0.35">
      <c r="B52" s="93">
        <v>13770</v>
      </c>
      <c r="C52" s="94" t="s">
        <v>101</v>
      </c>
      <c r="D52" s="227"/>
      <c r="E52" s="200">
        <v>0</v>
      </c>
      <c r="F52" s="200"/>
      <c r="G52" s="220"/>
      <c r="H52" s="197"/>
      <c r="I52" s="196">
        <v>10000</v>
      </c>
      <c r="J52" s="201"/>
      <c r="K52" s="174"/>
      <c r="L52" s="241">
        <f t="shared" si="2"/>
        <v>0</v>
      </c>
      <c r="M52" s="194"/>
    </row>
    <row r="53" spans="2:13" ht="21" customHeight="1" x14ac:dyDescent="0.35">
      <c r="B53" s="93">
        <v>13780</v>
      </c>
      <c r="C53" s="94" t="s">
        <v>102</v>
      </c>
      <c r="D53" s="227">
        <v>60000</v>
      </c>
      <c r="E53" s="200">
        <v>31244.85</v>
      </c>
      <c r="F53" s="200">
        <v>30100.22</v>
      </c>
      <c r="G53" s="220">
        <f t="shared" si="0"/>
        <v>50.167033333333336</v>
      </c>
      <c r="H53" s="197">
        <f t="shared" ref="H53" si="12">F53/E53</f>
        <v>0.9633658026842824</v>
      </c>
      <c r="I53" s="196">
        <v>67000</v>
      </c>
      <c r="J53" s="201">
        <v>30000</v>
      </c>
      <c r="K53" s="108">
        <v>29252.240000000002</v>
      </c>
      <c r="L53" s="241">
        <f t="shared" si="2"/>
        <v>43.660059701492536</v>
      </c>
      <c r="M53" s="194">
        <f t="shared" ref="M53" si="13">K53/J53*100</f>
        <v>97.507466666666673</v>
      </c>
    </row>
    <row r="54" spans="2:13" ht="49.5" customHeight="1" x14ac:dyDescent="0.35">
      <c r="B54" s="96"/>
      <c r="C54" s="104"/>
      <c r="D54" s="104"/>
      <c r="E54" s="202"/>
      <c r="F54" s="202"/>
      <c r="G54" s="220"/>
      <c r="H54" s="202"/>
      <c r="I54" s="236"/>
      <c r="J54" s="202"/>
      <c r="K54" s="191"/>
      <c r="L54" s="241"/>
      <c r="M54" s="191"/>
    </row>
    <row r="55" spans="2:13" ht="49.5" customHeight="1" x14ac:dyDescent="0.35">
      <c r="B55" s="91">
        <v>1380</v>
      </c>
      <c r="C55" s="92" t="s">
        <v>103</v>
      </c>
      <c r="D55" s="92"/>
      <c r="E55" s="204"/>
      <c r="F55" s="196">
        <f>F56+F57</f>
        <v>0</v>
      </c>
      <c r="G55" s="220"/>
      <c r="H55" s="205"/>
      <c r="I55" s="196"/>
      <c r="J55" s="205"/>
      <c r="K55" s="203">
        <f>K56</f>
        <v>0</v>
      </c>
      <c r="L55" s="241"/>
      <c r="M55" s="174"/>
    </row>
    <row r="56" spans="2:13" ht="27" customHeight="1" x14ac:dyDescent="0.35">
      <c r="B56" s="93">
        <v>13810</v>
      </c>
      <c r="C56" s="94" t="s">
        <v>104</v>
      </c>
      <c r="D56" s="94"/>
      <c r="E56" s="206"/>
      <c r="F56" s="200"/>
      <c r="G56" s="220"/>
      <c r="H56" s="176"/>
      <c r="I56" s="200"/>
      <c r="J56" s="176"/>
      <c r="K56" s="108"/>
      <c r="L56" s="241"/>
      <c r="M56" s="174"/>
    </row>
    <row r="57" spans="2:13" ht="27" customHeight="1" x14ac:dyDescent="0.35">
      <c r="B57" s="93">
        <v>13820</v>
      </c>
      <c r="C57" s="94" t="s">
        <v>105</v>
      </c>
      <c r="D57" s="94"/>
      <c r="E57" s="206"/>
      <c r="F57" s="200"/>
      <c r="G57" s="220"/>
      <c r="H57" s="176"/>
      <c r="I57" s="200"/>
      <c r="J57" s="176"/>
      <c r="K57" s="174"/>
      <c r="L57" s="241"/>
      <c r="M57" s="174"/>
    </row>
    <row r="58" spans="2:13" ht="49.5" customHeight="1" x14ac:dyDescent="0.35">
      <c r="B58" s="106"/>
      <c r="C58" s="104"/>
      <c r="D58" s="104"/>
      <c r="E58" s="202"/>
      <c r="F58" s="202"/>
      <c r="G58" s="220"/>
      <c r="H58" s="202"/>
      <c r="I58" s="236"/>
      <c r="J58" s="202"/>
      <c r="K58" s="191"/>
      <c r="L58" s="241"/>
      <c r="M58" s="191"/>
    </row>
    <row r="59" spans="2:13" ht="49.5" customHeight="1" x14ac:dyDescent="0.35">
      <c r="B59" s="91">
        <v>1395</v>
      </c>
      <c r="C59" s="92" t="s">
        <v>106</v>
      </c>
      <c r="D59" s="228">
        <f>D60+D61+D62+D63</f>
        <v>26000</v>
      </c>
      <c r="E59" s="196">
        <f>E60+E61+E62+E63</f>
        <v>24461.019999999997</v>
      </c>
      <c r="F59" s="196">
        <f>F60+F61+F62+F63</f>
        <v>24356</v>
      </c>
      <c r="G59" s="220">
        <f t="shared" si="0"/>
        <v>93.676923076923075</v>
      </c>
      <c r="H59" s="197">
        <f>F59/E59</f>
        <v>0.99570663856208785</v>
      </c>
      <c r="I59" s="196">
        <f>I60+I61+I62</f>
        <v>28400</v>
      </c>
      <c r="J59" s="198">
        <f>J60+J61+J62</f>
        <v>26200</v>
      </c>
      <c r="K59" s="121">
        <f>K60+K61+K62</f>
        <v>24148.85</v>
      </c>
      <c r="L59" s="241">
        <f t="shared" si="2"/>
        <v>85.031161971830983</v>
      </c>
      <c r="M59" s="194">
        <f>K59/J59*100</f>
        <v>92.171183206106861</v>
      </c>
    </row>
    <row r="60" spans="2:13" ht="18.75" customHeight="1" x14ac:dyDescent="0.35">
      <c r="B60" s="93">
        <v>13951</v>
      </c>
      <c r="C60" s="94" t="s">
        <v>107</v>
      </c>
      <c r="D60" s="227">
        <v>17500</v>
      </c>
      <c r="E60" s="200">
        <f>2195+14038.56</f>
        <v>16233.56</v>
      </c>
      <c r="F60" s="200">
        <f>2110+14038.54</f>
        <v>16148.54</v>
      </c>
      <c r="G60" s="220">
        <f t="shared" si="0"/>
        <v>92.277371428571428</v>
      </c>
      <c r="H60" s="197">
        <f t="shared" ref="H60:H63" si="14">F60/E60</f>
        <v>0.9947627014653595</v>
      </c>
      <c r="I60" s="196">
        <v>17000</v>
      </c>
      <c r="J60" s="201">
        <f>15000+1000</f>
        <v>16000</v>
      </c>
      <c r="K60" s="126">
        <f>1915+14028.85</f>
        <v>15943.85</v>
      </c>
      <c r="L60" s="241">
        <f t="shared" si="2"/>
        <v>93.787352941176465</v>
      </c>
      <c r="M60" s="224">
        <f t="shared" ref="M60:M62" si="15">K60/J60*100</f>
        <v>99.649062500000014</v>
      </c>
    </row>
    <row r="61" spans="2:13" ht="18.75" customHeight="1" x14ac:dyDescent="0.35">
      <c r="B61" s="93">
        <v>13952</v>
      </c>
      <c r="C61" s="94" t="s">
        <v>108</v>
      </c>
      <c r="D61" s="227">
        <v>500</v>
      </c>
      <c r="E61" s="200">
        <v>250</v>
      </c>
      <c r="F61" s="200">
        <v>230</v>
      </c>
      <c r="G61" s="220">
        <f t="shared" si="0"/>
        <v>46</v>
      </c>
      <c r="H61" s="197">
        <f t="shared" si="14"/>
        <v>0.92</v>
      </c>
      <c r="I61" s="196">
        <v>2400</v>
      </c>
      <c r="J61" s="201">
        <v>2200</v>
      </c>
      <c r="K61" s="108">
        <v>240</v>
      </c>
      <c r="L61" s="241">
        <f t="shared" si="2"/>
        <v>10</v>
      </c>
      <c r="M61" s="194">
        <f t="shared" si="15"/>
        <v>10.909090909090908</v>
      </c>
    </row>
    <row r="62" spans="2:13" ht="18.75" customHeight="1" x14ac:dyDescent="0.35">
      <c r="B62" s="93">
        <v>13953</v>
      </c>
      <c r="C62" s="94" t="s">
        <v>109</v>
      </c>
      <c r="D62" s="227">
        <v>8000</v>
      </c>
      <c r="E62" s="200">
        <v>7965</v>
      </c>
      <c r="F62" s="200">
        <v>7965</v>
      </c>
      <c r="G62" s="220">
        <f t="shared" si="0"/>
        <v>99.5625</v>
      </c>
      <c r="H62" s="197">
        <f t="shared" si="14"/>
        <v>1</v>
      </c>
      <c r="I62" s="196">
        <v>9000</v>
      </c>
      <c r="J62" s="201">
        <v>8000</v>
      </c>
      <c r="K62" s="108">
        <v>7965</v>
      </c>
      <c r="L62" s="241">
        <f t="shared" si="2"/>
        <v>88.5</v>
      </c>
      <c r="M62" s="194">
        <f t="shared" si="15"/>
        <v>99.5625</v>
      </c>
    </row>
    <row r="63" spans="2:13" ht="18.75" customHeight="1" x14ac:dyDescent="0.35">
      <c r="B63" s="93">
        <v>13917</v>
      </c>
      <c r="C63" s="122" t="s">
        <v>158</v>
      </c>
      <c r="D63" s="230"/>
      <c r="E63" s="207">
        <v>12.46</v>
      </c>
      <c r="F63" s="208">
        <v>12.46</v>
      </c>
      <c r="G63" s="220"/>
      <c r="H63" s="197">
        <f t="shared" si="14"/>
        <v>1</v>
      </c>
      <c r="I63" s="196"/>
      <c r="J63" s="201"/>
      <c r="K63" s="174"/>
      <c r="L63" s="241"/>
      <c r="M63" s="194"/>
    </row>
    <row r="64" spans="2:13" ht="49.5" customHeight="1" x14ac:dyDescent="0.35">
      <c r="B64" s="107"/>
      <c r="C64" s="98"/>
      <c r="D64" s="98"/>
      <c r="E64" s="209"/>
      <c r="F64" s="209"/>
      <c r="G64" s="220"/>
      <c r="H64" s="209"/>
      <c r="I64" s="209"/>
      <c r="J64" s="209"/>
      <c r="K64" s="191"/>
      <c r="L64" s="241"/>
      <c r="M64" s="191"/>
    </row>
    <row r="65" spans="2:13" ht="49.5" customHeight="1" x14ac:dyDescent="0.35">
      <c r="B65" s="91">
        <v>1400</v>
      </c>
      <c r="C65" s="92" t="s">
        <v>110</v>
      </c>
      <c r="D65" s="229">
        <f>D66+D67+D68+D69</f>
        <v>263000</v>
      </c>
      <c r="E65" s="196">
        <f>E66+E67+E68+E69</f>
        <v>270958.38</v>
      </c>
      <c r="F65" s="196">
        <f>F66+F67+F68+F69</f>
        <v>249008.99000000002</v>
      </c>
      <c r="G65" s="220">
        <f t="shared" si="0"/>
        <v>94.680224334600766</v>
      </c>
      <c r="H65" s="197">
        <f>F65/E65</f>
        <v>0.91899350003495006</v>
      </c>
      <c r="I65" s="196">
        <f>I66+I67+I68+I69</f>
        <v>301000</v>
      </c>
      <c r="J65" s="198">
        <f>J66+J67+J68+J69</f>
        <v>254000</v>
      </c>
      <c r="K65" s="121">
        <f>K66+K67+K68+K69</f>
        <v>246531.25</v>
      </c>
      <c r="L65" s="241">
        <f t="shared" si="2"/>
        <v>81.904069767441854</v>
      </c>
      <c r="M65" s="194">
        <f>K65/J65*100</f>
        <v>97.059547244094489</v>
      </c>
    </row>
    <row r="66" spans="2:13" ht="19.5" customHeight="1" x14ac:dyDescent="0.35">
      <c r="B66" s="93">
        <v>14010</v>
      </c>
      <c r="C66" s="94" t="s">
        <v>111</v>
      </c>
      <c r="D66" s="227">
        <v>30000</v>
      </c>
      <c r="E66" s="200">
        <v>26482.18</v>
      </c>
      <c r="F66" s="200">
        <v>22345.19</v>
      </c>
      <c r="G66" s="220">
        <f t="shared" si="0"/>
        <v>74.483966666666674</v>
      </c>
      <c r="H66" s="197">
        <f>F66/E66</f>
        <v>0.84378212065622993</v>
      </c>
      <c r="I66" s="196">
        <v>30000</v>
      </c>
      <c r="J66" s="201">
        <f>20000-1000</f>
        <v>19000</v>
      </c>
      <c r="K66" s="108">
        <v>15175.25</v>
      </c>
      <c r="L66" s="241">
        <f t="shared" si="2"/>
        <v>50.584166666666661</v>
      </c>
      <c r="M66" s="194">
        <f t="shared" ref="M66:M69" si="16">K66/J66*100</f>
        <v>79.869736842105269</v>
      </c>
    </row>
    <row r="67" spans="2:13" ht="19.5" customHeight="1" x14ac:dyDescent="0.35">
      <c r="B67" s="93">
        <v>14020</v>
      </c>
      <c r="C67" s="94" t="s">
        <v>112</v>
      </c>
      <c r="D67" s="227">
        <v>194300</v>
      </c>
      <c r="E67" s="200">
        <v>206750</v>
      </c>
      <c r="F67" s="200">
        <v>190750</v>
      </c>
      <c r="G67" s="220">
        <f t="shared" si="0"/>
        <v>98.172928461142561</v>
      </c>
      <c r="H67" s="197">
        <f t="shared" ref="H67:H78" si="17">F67/E67</f>
        <v>0.92261185006045954</v>
      </c>
      <c r="I67" s="196">
        <v>194000</v>
      </c>
      <c r="J67" s="201">
        <v>191000</v>
      </c>
      <c r="K67" s="108">
        <v>190755</v>
      </c>
      <c r="L67" s="241">
        <f t="shared" si="2"/>
        <v>98.327319587628864</v>
      </c>
      <c r="M67" s="194">
        <f t="shared" si="16"/>
        <v>99.8717277486911</v>
      </c>
    </row>
    <row r="68" spans="2:13" ht="19.5" customHeight="1" x14ac:dyDescent="0.35">
      <c r="B68" s="93">
        <v>14040</v>
      </c>
      <c r="C68" s="94" t="s">
        <v>113</v>
      </c>
      <c r="D68" s="227">
        <v>33700</v>
      </c>
      <c r="E68" s="200">
        <v>33406.199999999997</v>
      </c>
      <c r="F68" s="200">
        <v>32566.2</v>
      </c>
      <c r="G68" s="220">
        <f t="shared" si="0"/>
        <v>96.635608308605342</v>
      </c>
      <c r="H68" s="197">
        <f t="shared" si="17"/>
        <v>0.97485496704204622</v>
      </c>
      <c r="I68" s="196">
        <v>45000</v>
      </c>
      <c r="J68" s="201">
        <v>34000</v>
      </c>
      <c r="K68" s="108">
        <v>33219.199999999997</v>
      </c>
      <c r="L68" s="241">
        <f t="shared" si="2"/>
        <v>73.820444444444433</v>
      </c>
      <c r="M68" s="194">
        <f t="shared" si="16"/>
        <v>97.703529411764706</v>
      </c>
    </row>
    <row r="69" spans="2:13" ht="19.5" customHeight="1" x14ac:dyDescent="0.35">
      <c r="B69" s="93">
        <v>14050</v>
      </c>
      <c r="C69" s="94" t="s">
        <v>114</v>
      </c>
      <c r="D69" s="227">
        <v>5000</v>
      </c>
      <c r="E69" s="200">
        <v>4320</v>
      </c>
      <c r="F69" s="200">
        <v>3347.6</v>
      </c>
      <c r="G69" s="220">
        <f t="shared" si="0"/>
        <v>66.951999999999998</v>
      </c>
      <c r="H69" s="197">
        <f t="shared" si="17"/>
        <v>0.77490740740740738</v>
      </c>
      <c r="I69" s="196">
        <v>32000</v>
      </c>
      <c r="J69" s="201">
        <v>10000</v>
      </c>
      <c r="K69" s="108">
        <v>7381.8</v>
      </c>
      <c r="L69" s="241">
        <f t="shared" si="2"/>
        <v>23.068125000000002</v>
      </c>
      <c r="M69" s="194">
        <f t="shared" si="16"/>
        <v>73.818000000000012</v>
      </c>
    </row>
    <row r="70" spans="2:13" ht="49.5" customHeight="1" x14ac:dyDescent="0.35">
      <c r="B70" s="107"/>
      <c r="C70" s="99"/>
      <c r="D70" s="99"/>
      <c r="E70" s="85"/>
      <c r="F70" s="85"/>
      <c r="G70" s="220"/>
      <c r="H70" s="210"/>
      <c r="I70" s="237"/>
      <c r="J70" s="175"/>
      <c r="K70" s="191"/>
      <c r="L70" s="241"/>
      <c r="M70" s="191"/>
    </row>
    <row r="71" spans="2:13" ht="27" customHeight="1" x14ac:dyDescent="0.35">
      <c r="B71" s="91">
        <v>14100</v>
      </c>
      <c r="C71" s="92" t="s">
        <v>115</v>
      </c>
      <c r="D71" s="229">
        <f>D72+D73</f>
        <v>54800</v>
      </c>
      <c r="E71" s="196">
        <f>E72+E73</f>
        <v>22871.040000000001</v>
      </c>
      <c r="F71" s="196">
        <f>F72+F73</f>
        <v>22871.040000000001</v>
      </c>
      <c r="G71" s="220">
        <f t="shared" ref="G71:G86" si="18">F71/D71*100</f>
        <v>41.73547445255474</v>
      </c>
      <c r="H71" s="197">
        <f t="shared" si="17"/>
        <v>1</v>
      </c>
      <c r="I71" s="196">
        <f>I72+I73</f>
        <v>75800</v>
      </c>
      <c r="J71" s="198">
        <f>J73+J72</f>
        <v>23000</v>
      </c>
      <c r="K71" s="121">
        <f>K72+K73</f>
        <v>21961.040000000001</v>
      </c>
      <c r="L71" s="241">
        <f t="shared" ref="L71:L86" si="19">K71/I71*100</f>
        <v>28.972348284960425</v>
      </c>
      <c r="M71" s="194">
        <f>K71/J71*100</f>
        <v>95.482782608695658</v>
      </c>
    </row>
    <row r="72" spans="2:13" ht="27" customHeight="1" x14ac:dyDescent="0.35">
      <c r="B72" s="100">
        <v>14110</v>
      </c>
      <c r="C72" s="94" t="s">
        <v>116</v>
      </c>
      <c r="D72" s="227">
        <v>10800</v>
      </c>
      <c r="E72" s="200">
        <v>10920</v>
      </c>
      <c r="F72" s="200">
        <v>10920</v>
      </c>
      <c r="G72" s="220">
        <f t="shared" si="18"/>
        <v>101.11111111111111</v>
      </c>
      <c r="H72" s="197">
        <f t="shared" si="17"/>
        <v>1</v>
      </c>
      <c r="I72" s="196">
        <v>10800</v>
      </c>
      <c r="J72" s="211">
        <v>11000</v>
      </c>
      <c r="K72" s="108">
        <v>10010</v>
      </c>
      <c r="L72" s="241">
        <f t="shared" si="19"/>
        <v>92.685185185185176</v>
      </c>
      <c r="M72" s="194">
        <f t="shared" ref="M72:M74" si="20">K72/J72*100</f>
        <v>91</v>
      </c>
    </row>
    <row r="73" spans="2:13" ht="27" customHeight="1" x14ac:dyDescent="0.35">
      <c r="B73" s="100">
        <v>14140</v>
      </c>
      <c r="C73" s="94" t="s">
        <v>117</v>
      </c>
      <c r="D73" s="227">
        <v>44000</v>
      </c>
      <c r="E73" s="200">
        <v>11951.04</v>
      </c>
      <c r="F73" s="200">
        <v>11951.04</v>
      </c>
      <c r="G73" s="220">
        <f t="shared" si="18"/>
        <v>27.16145454545455</v>
      </c>
      <c r="H73" s="197">
        <f t="shared" si="17"/>
        <v>1</v>
      </c>
      <c r="I73" s="196">
        <v>65000</v>
      </c>
      <c r="J73" s="211">
        <v>12000</v>
      </c>
      <c r="K73" s="108">
        <v>11951.04</v>
      </c>
      <c r="L73" s="241">
        <f t="shared" si="19"/>
        <v>18.386215384615387</v>
      </c>
      <c r="M73" s="194">
        <f t="shared" si="20"/>
        <v>99.591999999999999</v>
      </c>
    </row>
    <row r="74" spans="2:13" ht="27" customHeight="1" x14ac:dyDescent="0.35">
      <c r="B74" s="100">
        <v>14410</v>
      </c>
      <c r="C74" s="94" t="s">
        <v>118</v>
      </c>
      <c r="D74" s="227"/>
      <c r="E74" s="200"/>
      <c r="F74" s="200"/>
      <c r="G74" s="220"/>
      <c r="H74" s="197"/>
      <c r="I74" s="196">
        <v>0</v>
      </c>
      <c r="J74" s="212">
        <v>130740</v>
      </c>
      <c r="K74" s="108">
        <v>130740.07</v>
      </c>
      <c r="L74" s="241"/>
      <c r="M74" s="194">
        <f t="shared" si="20"/>
        <v>100.00005354137984</v>
      </c>
    </row>
    <row r="75" spans="2:13" ht="49.5" customHeight="1" x14ac:dyDescent="0.35">
      <c r="B75" s="91">
        <v>1420</v>
      </c>
      <c r="C75" s="92" t="s">
        <v>119</v>
      </c>
      <c r="D75" s="229">
        <f>D76+D77+D78</f>
        <v>24000</v>
      </c>
      <c r="E75" s="196">
        <f>E76+E77+E78</f>
        <v>11466.84</v>
      </c>
      <c r="F75" s="196">
        <f>F76+F77+F78</f>
        <v>11466.84</v>
      </c>
      <c r="G75" s="220">
        <f t="shared" si="18"/>
        <v>47.778500000000001</v>
      </c>
      <c r="H75" s="197">
        <f t="shared" si="17"/>
        <v>1</v>
      </c>
      <c r="I75" s="196">
        <f>I76+I78</f>
        <v>30000</v>
      </c>
      <c r="J75" s="198">
        <f>J76+J77+J78</f>
        <v>12485.89</v>
      </c>
      <c r="K75" s="121">
        <f>K76+K77+K78</f>
        <v>7865.74</v>
      </c>
      <c r="L75" s="241">
        <f t="shared" si="19"/>
        <v>26.219133333333332</v>
      </c>
      <c r="M75" s="194">
        <f>K75/J75*100</f>
        <v>62.997031048647713</v>
      </c>
    </row>
    <row r="76" spans="2:13" ht="30.75" customHeight="1" x14ac:dyDescent="0.35">
      <c r="B76" s="93">
        <v>14210</v>
      </c>
      <c r="C76" s="94" t="s">
        <v>120</v>
      </c>
      <c r="D76" s="227">
        <v>12000</v>
      </c>
      <c r="E76" s="200">
        <v>11126.84</v>
      </c>
      <c r="F76" s="200">
        <v>11126.84</v>
      </c>
      <c r="G76" s="220">
        <f t="shared" si="18"/>
        <v>92.723666666666674</v>
      </c>
      <c r="H76" s="197">
        <f t="shared" si="17"/>
        <v>1</v>
      </c>
      <c r="I76" s="196">
        <v>20000</v>
      </c>
      <c r="J76" s="201">
        <v>10000</v>
      </c>
      <c r="K76" s="108">
        <v>6162.26</v>
      </c>
      <c r="L76" s="241">
        <f t="shared" si="19"/>
        <v>30.811300000000003</v>
      </c>
      <c r="M76" s="194">
        <f t="shared" ref="M76:M78" si="21">K76/J76*100</f>
        <v>61.622600000000006</v>
      </c>
    </row>
    <row r="77" spans="2:13" ht="30.75" customHeight="1" x14ac:dyDescent="0.35">
      <c r="B77" s="93">
        <v>14220</v>
      </c>
      <c r="C77" s="94" t="s">
        <v>121</v>
      </c>
      <c r="D77" s="227">
        <v>1000</v>
      </c>
      <c r="E77" s="200">
        <v>180</v>
      </c>
      <c r="F77" s="176">
        <v>180</v>
      </c>
      <c r="G77" s="220">
        <f t="shared" si="18"/>
        <v>18</v>
      </c>
      <c r="H77" s="197">
        <f t="shared" si="17"/>
        <v>1</v>
      </c>
      <c r="I77" s="196"/>
      <c r="J77" s="201">
        <v>485.89</v>
      </c>
      <c r="K77" s="108">
        <v>360</v>
      </c>
      <c r="L77" s="241"/>
      <c r="M77" s="194">
        <f t="shared" si="21"/>
        <v>74.090843606577621</v>
      </c>
    </row>
    <row r="78" spans="2:13" ht="30.75" customHeight="1" x14ac:dyDescent="0.35">
      <c r="B78" s="93">
        <v>14230</v>
      </c>
      <c r="C78" s="94" t="s">
        <v>122</v>
      </c>
      <c r="D78" s="227">
        <v>11000</v>
      </c>
      <c r="E78" s="200">
        <v>160</v>
      </c>
      <c r="F78" s="176">
        <v>160</v>
      </c>
      <c r="G78" s="220">
        <f t="shared" si="18"/>
        <v>1.4545454545454546</v>
      </c>
      <c r="H78" s="197">
        <f t="shared" si="17"/>
        <v>1</v>
      </c>
      <c r="I78" s="196">
        <v>10000</v>
      </c>
      <c r="J78" s="201">
        <v>2000</v>
      </c>
      <c r="K78" s="108">
        <v>1343.48</v>
      </c>
      <c r="L78" s="241">
        <f t="shared" si="19"/>
        <v>13.434799999999999</v>
      </c>
      <c r="M78" s="194">
        <f t="shared" si="21"/>
        <v>67.174000000000007</v>
      </c>
    </row>
    <row r="79" spans="2:13" ht="49.5" customHeight="1" x14ac:dyDescent="0.35">
      <c r="B79" s="96"/>
      <c r="C79" s="104"/>
      <c r="D79" s="104"/>
      <c r="E79" s="202"/>
      <c r="F79" s="202"/>
      <c r="G79" s="220"/>
      <c r="H79" s="202"/>
      <c r="I79" s="236"/>
      <c r="J79" s="202"/>
      <c r="K79" s="191"/>
      <c r="L79" s="241"/>
      <c r="M79" s="191"/>
    </row>
    <row r="80" spans="2:13" ht="49.5" customHeight="1" x14ac:dyDescent="0.35">
      <c r="B80" s="91">
        <v>1430</v>
      </c>
      <c r="C80" s="97" t="s">
        <v>123</v>
      </c>
      <c r="D80" s="231">
        <f>D81+D82</f>
        <v>157500</v>
      </c>
      <c r="E80" s="196">
        <f>E81+E82</f>
        <v>83519.740000000005</v>
      </c>
      <c r="F80" s="196">
        <f>F81</f>
        <v>80144.850000000006</v>
      </c>
      <c r="G80" s="220">
        <f t="shared" si="18"/>
        <v>50.885619047619045</v>
      </c>
      <c r="H80" s="197">
        <f>F80/E80</f>
        <v>0.95959170849909259</v>
      </c>
      <c r="I80" s="196">
        <f>I81+I82</f>
        <v>200000</v>
      </c>
      <c r="J80" s="198">
        <f>J81+J82</f>
        <v>71000</v>
      </c>
      <c r="K80" s="121">
        <f>K81+K82</f>
        <v>53418.55</v>
      </c>
      <c r="L80" s="241">
        <f t="shared" si="19"/>
        <v>26.709274999999998</v>
      </c>
      <c r="M80" s="194">
        <f>K80/J80*100</f>
        <v>75.237394366197179</v>
      </c>
    </row>
    <row r="81" spans="2:16" ht="24.75" customHeight="1" x14ac:dyDescent="0.35">
      <c r="B81" s="93">
        <v>14310</v>
      </c>
      <c r="C81" s="94" t="s">
        <v>124</v>
      </c>
      <c r="D81" s="227">
        <v>150500</v>
      </c>
      <c r="E81" s="200">
        <v>83519.740000000005</v>
      </c>
      <c r="F81" s="200">
        <v>80144.850000000006</v>
      </c>
      <c r="G81" s="220">
        <f t="shared" si="18"/>
        <v>53.252392026578079</v>
      </c>
      <c r="H81" s="197">
        <f t="shared" ref="H81:H86" si="22">F81/E81</f>
        <v>0.95959170849909259</v>
      </c>
      <c r="I81" s="196">
        <v>180000</v>
      </c>
      <c r="J81" s="201">
        <v>70000</v>
      </c>
      <c r="K81" s="108">
        <v>53197</v>
      </c>
      <c r="L81" s="241">
        <f t="shared" si="19"/>
        <v>29.553888888888892</v>
      </c>
      <c r="M81" s="194">
        <f t="shared" ref="M81:M82" si="23">K81/J81*100</f>
        <v>75.995714285714286</v>
      </c>
    </row>
    <row r="82" spans="2:16" ht="24.75" customHeight="1" x14ac:dyDescent="0.35">
      <c r="B82" s="93">
        <v>14320</v>
      </c>
      <c r="C82" s="94" t="s">
        <v>125</v>
      </c>
      <c r="D82" s="227">
        <v>7000</v>
      </c>
      <c r="E82" s="200"/>
      <c r="F82" s="200">
        <v>0</v>
      </c>
      <c r="G82" s="220">
        <f t="shared" si="18"/>
        <v>0</v>
      </c>
      <c r="H82" s="197"/>
      <c r="I82" s="196">
        <v>20000</v>
      </c>
      <c r="J82" s="201">
        <v>1000</v>
      </c>
      <c r="K82" s="108">
        <v>221.55</v>
      </c>
      <c r="L82" s="241">
        <f t="shared" si="19"/>
        <v>1.10775</v>
      </c>
      <c r="M82" s="194">
        <f t="shared" si="23"/>
        <v>22.155000000000001</v>
      </c>
    </row>
    <row r="83" spans="2:16" ht="49.5" customHeight="1" x14ac:dyDescent="0.35">
      <c r="B83" s="95"/>
      <c r="C83" s="101"/>
      <c r="D83" s="232"/>
      <c r="E83" s="183"/>
      <c r="F83" s="183"/>
      <c r="G83" s="220"/>
      <c r="H83" s="197"/>
      <c r="I83" s="196"/>
      <c r="J83" s="76"/>
      <c r="K83" s="174"/>
      <c r="L83" s="241"/>
      <c r="M83" s="174"/>
    </row>
    <row r="84" spans="2:16" ht="30" customHeight="1" x14ac:dyDescent="0.35">
      <c r="B84" s="95">
        <v>14510</v>
      </c>
      <c r="C84" s="101" t="s">
        <v>126</v>
      </c>
      <c r="D84" s="232">
        <v>1200</v>
      </c>
      <c r="E84" s="213">
        <f>E85</f>
        <v>1090.18</v>
      </c>
      <c r="F84" s="213">
        <f>F85</f>
        <v>1090.18</v>
      </c>
      <c r="G84" s="220">
        <f t="shared" si="18"/>
        <v>90.848333333333343</v>
      </c>
      <c r="H84" s="197">
        <f t="shared" si="22"/>
        <v>1</v>
      </c>
      <c r="I84" s="196">
        <v>1200</v>
      </c>
      <c r="J84" s="213">
        <v>1000</v>
      </c>
      <c r="K84" s="121">
        <f>K85</f>
        <v>990</v>
      </c>
      <c r="L84" s="241">
        <f t="shared" si="19"/>
        <v>82.5</v>
      </c>
      <c r="M84" s="194">
        <f>K84/J84*100</f>
        <v>99</v>
      </c>
    </row>
    <row r="85" spans="2:16" ht="30" customHeight="1" x14ac:dyDescent="0.35">
      <c r="B85" s="95">
        <v>14510</v>
      </c>
      <c r="C85" s="101" t="s">
        <v>126</v>
      </c>
      <c r="D85" s="232">
        <v>1200</v>
      </c>
      <c r="E85" s="183">
        <v>1090.18</v>
      </c>
      <c r="F85" s="183">
        <v>1090.18</v>
      </c>
      <c r="G85" s="220">
        <f t="shared" si="18"/>
        <v>90.848333333333343</v>
      </c>
      <c r="H85" s="197">
        <f t="shared" si="22"/>
        <v>1</v>
      </c>
      <c r="I85" s="196">
        <v>1200</v>
      </c>
      <c r="J85" s="183">
        <v>1000</v>
      </c>
      <c r="K85" s="108">
        <v>990</v>
      </c>
      <c r="L85" s="241">
        <f t="shared" si="19"/>
        <v>82.5</v>
      </c>
      <c r="M85" s="194">
        <f t="shared" ref="M85:M86" si="24">K85/J85*100</f>
        <v>99</v>
      </c>
    </row>
    <row r="86" spans="2:16" ht="49.5" customHeight="1" x14ac:dyDescent="0.35">
      <c r="B86" s="107"/>
      <c r="C86" s="107"/>
      <c r="D86" s="233">
        <f>D84+D80+D75+D71+D65+D59+D50+D45+D35+D25+D19+D12+D5</f>
        <v>1785944</v>
      </c>
      <c r="E86" s="214">
        <f>E5+E12+E19+E25+E35+E45+E50+E59+E65+E71+E75+E80+E84</f>
        <v>1034589.71</v>
      </c>
      <c r="F86" s="215">
        <f>F5+F12+F19+F25+F35+F45+F50+F55+F59+F65+F71+F75+F80+F84</f>
        <v>944510.19000000006</v>
      </c>
      <c r="G86" s="220">
        <f t="shared" si="18"/>
        <v>52.885767414879759</v>
      </c>
      <c r="H86" s="216">
        <f t="shared" si="22"/>
        <v>0.91293213229425996</v>
      </c>
      <c r="I86" s="238">
        <f>I84+I80+I75+I71+I65+I59+I50+I45+I35+I25+I19+I12+I5</f>
        <v>2342000</v>
      </c>
      <c r="J86" s="217">
        <f>J5+J12+J19+J25+J35+J45+J50+J59+J65+J71+J74+J75+J80+J84</f>
        <v>1215091.0599999998</v>
      </c>
      <c r="K86" s="218">
        <f>K5+K12+K19+K25+K35+K45+K50+K59+K65+K71+K75+K80+K84</f>
        <v>910049.89</v>
      </c>
      <c r="L86" s="241">
        <f t="shared" si="19"/>
        <v>38.857809137489326</v>
      </c>
      <c r="M86" s="219">
        <f t="shared" si="24"/>
        <v>74.895612350238196</v>
      </c>
      <c r="P86" s="172"/>
    </row>
    <row r="87" spans="2:16" x14ac:dyDescent="0.25">
      <c r="F87" s="123"/>
      <c r="G87" s="123"/>
    </row>
    <row r="88" spans="2:16" x14ac:dyDescent="0.25">
      <c r="E88" s="171"/>
      <c r="F88" s="173"/>
      <c r="G88" s="173"/>
    </row>
    <row r="89" spans="2:16" x14ac:dyDescent="0.25">
      <c r="F89" s="173"/>
      <c r="G89" s="173"/>
    </row>
    <row r="90" spans="2:16" x14ac:dyDescent="0.25">
      <c r="F90" s="173"/>
      <c r="G90" s="173"/>
    </row>
    <row r="91" spans="2:16" x14ac:dyDescent="0.25">
      <c r="F91" s="171"/>
      <c r="G91" s="171"/>
    </row>
    <row r="92" spans="2:16" x14ac:dyDescent="0.25">
      <c r="E92" s="171"/>
      <c r="F92" s="171"/>
      <c r="G92" s="171"/>
      <c r="H92" s="171"/>
      <c r="I92" s="171"/>
    </row>
  </sheetData>
  <pageMargins left="0.7" right="0.7" top="0.75" bottom="0.75" header="0.3" footer="0.3"/>
  <pageSetup scale="28" orientation="landscape" r:id="rId1"/>
  <rowBreaks count="1" manualBreakCount="1">
    <brk id="48" max="16383" man="1"/>
  </rowBreaks>
  <colBreaks count="1" manualBreakCount="1">
    <brk id="1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view="pageBreakPreview" zoomScale="75" zoomScaleNormal="100" zoomScaleSheetLayoutView="75" workbookViewId="0">
      <selection activeCell="G7" sqref="G7"/>
    </sheetView>
  </sheetViews>
  <sheetFormatPr defaultRowHeight="20.25" x14ac:dyDescent="0.3"/>
  <cols>
    <col min="1" max="1" width="10.42578125" style="58" bestFit="1" customWidth="1"/>
    <col min="2" max="2" width="14.5703125" style="59" bestFit="1" customWidth="1"/>
    <col min="3" max="3" width="9.140625" style="59"/>
    <col min="4" max="4" width="28.85546875" style="59" customWidth="1"/>
    <col min="5" max="5" width="28.85546875" style="177" customWidth="1"/>
    <col min="6" max="6" width="22.28515625" style="59" customWidth="1"/>
    <col min="7" max="13" width="22.28515625" style="58" customWidth="1"/>
    <col min="14" max="14" width="22.28515625" style="59" customWidth="1"/>
    <col min="15" max="15" width="9.140625" style="59"/>
    <col min="16" max="16" width="11.5703125" style="59" bestFit="1" customWidth="1"/>
    <col min="17" max="17" width="12.28515625" style="59" bestFit="1" customWidth="1"/>
    <col min="18" max="16384" width="9.140625" style="59"/>
  </cols>
  <sheetData>
    <row r="1" spans="1:17" x14ac:dyDescent="0.3">
      <c r="B1" s="387"/>
      <c r="C1" s="387"/>
      <c r="D1" s="387"/>
    </row>
    <row r="2" spans="1:17" x14ac:dyDescent="0.3">
      <c r="A2" s="60" t="s">
        <v>18</v>
      </c>
      <c r="B2" s="388" t="s">
        <v>40</v>
      </c>
      <c r="C2" s="388"/>
      <c r="D2" s="388"/>
      <c r="E2" s="388"/>
      <c r="F2" s="388"/>
      <c r="G2" s="388"/>
      <c r="H2" s="388"/>
      <c r="I2" s="388"/>
      <c r="J2" s="178"/>
      <c r="K2" s="61"/>
    </row>
    <row r="3" spans="1:17" ht="21" thickBot="1" x14ac:dyDescent="0.35">
      <c r="B3" s="389"/>
      <c r="C3" s="389"/>
      <c r="D3" s="389"/>
      <c r="E3" s="62"/>
      <c r="F3" s="62"/>
    </row>
    <row r="4" spans="1:17" ht="21" thickBot="1" x14ac:dyDescent="0.35">
      <c r="A4" s="63"/>
      <c r="B4" s="390"/>
      <c r="C4" s="390"/>
      <c r="D4" s="391"/>
      <c r="E4" s="244"/>
      <c r="F4" s="244"/>
      <c r="G4" s="392" t="s">
        <v>53</v>
      </c>
      <c r="H4" s="392"/>
      <c r="I4" s="393"/>
      <c r="J4" s="245"/>
      <c r="K4" s="64"/>
      <c r="L4" s="65" t="s">
        <v>56</v>
      </c>
      <c r="M4" s="179"/>
      <c r="N4" s="64"/>
    </row>
    <row r="5" spans="1:17" ht="88.5" customHeight="1" x14ac:dyDescent="0.3">
      <c r="A5" s="365">
        <v>30000</v>
      </c>
      <c r="B5" s="367" t="s">
        <v>19</v>
      </c>
      <c r="C5" s="368"/>
      <c r="D5" s="368"/>
      <c r="E5" s="246"/>
      <c r="F5" s="362" t="s">
        <v>162</v>
      </c>
      <c r="G5" s="362" t="s">
        <v>150</v>
      </c>
      <c r="H5" s="246"/>
      <c r="I5" s="362" t="s">
        <v>167</v>
      </c>
      <c r="J5" s="246"/>
      <c r="K5" s="385" t="s">
        <v>160</v>
      </c>
      <c r="L5" s="369" t="s">
        <v>150</v>
      </c>
      <c r="M5" s="246"/>
      <c r="N5" s="362" t="s">
        <v>167</v>
      </c>
    </row>
    <row r="6" spans="1:17" ht="69.75" customHeight="1" thickBot="1" x14ac:dyDescent="0.35">
      <c r="A6" s="366"/>
      <c r="B6" s="371" t="s">
        <v>20</v>
      </c>
      <c r="C6" s="372"/>
      <c r="D6" s="372"/>
      <c r="E6" s="246" t="s">
        <v>163</v>
      </c>
      <c r="F6" s="362"/>
      <c r="G6" s="362"/>
      <c r="H6" s="256" t="s">
        <v>168</v>
      </c>
      <c r="I6" s="362"/>
      <c r="J6" s="246" t="s">
        <v>164</v>
      </c>
      <c r="K6" s="386"/>
      <c r="L6" s="370"/>
      <c r="M6" s="256" t="s">
        <v>168</v>
      </c>
      <c r="N6" s="362"/>
    </row>
    <row r="7" spans="1:17" ht="88.5" customHeight="1" thickBot="1" x14ac:dyDescent="0.35">
      <c r="A7" s="66"/>
      <c r="B7" s="380" t="s">
        <v>22</v>
      </c>
      <c r="C7" s="380"/>
      <c r="D7" s="380"/>
      <c r="E7" s="252">
        <f>E9</f>
        <v>1110000</v>
      </c>
      <c r="F7" s="247">
        <f t="shared" ref="F7:N7" si="0">F9</f>
        <v>487792.5</v>
      </c>
      <c r="G7" s="248">
        <f t="shared" si="0"/>
        <v>90255.6</v>
      </c>
      <c r="H7" s="257">
        <f>G7/E7*100</f>
        <v>8.1311351351351355</v>
      </c>
      <c r="I7" s="68">
        <f t="shared" si="0"/>
        <v>18.502867510263073</v>
      </c>
      <c r="J7" s="213">
        <f>J9</f>
        <v>1282815</v>
      </c>
      <c r="K7" s="67">
        <f t="shared" si="0"/>
        <v>549882</v>
      </c>
      <c r="L7" s="67">
        <f t="shared" si="0"/>
        <v>323121.82</v>
      </c>
      <c r="M7" s="248">
        <f>L7/J7*100</f>
        <v>25.188497172234502</v>
      </c>
      <c r="N7" s="262">
        <f t="shared" si="0"/>
        <v>0.58762028944391709</v>
      </c>
    </row>
    <row r="8" spans="1:17" ht="2.25" customHeight="1" thickBot="1" x14ac:dyDescent="0.35">
      <c r="B8" s="381"/>
      <c r="C8" s="381"/>
      <c r="D8" s="382"/>
      <c r="E8" s="200"/>
      <c r="F8" s="249"/>
      <c r="G8" s="75"/>
      <c r="H8" s="257" t="e">
        <f t="shared" ref="H8:H19" si="1">G8/E8*100</f>
        <v>#DIV/0!</v>
      </c>
      <c r="I8" s="77"/>
      <c r="J8" s="183"/>
      <c r="M8" s="248" t="e">
        <f t="shared" ref="M8:M19" si="2">L8/J8*100</f>
        <v>#DIV/0!</v>
      </c>
      <c r="N8" s="125"/>
    </row>
    <row r="9" spans="1:17" ht="88.5" customHeight="1" thickBot="1" x14ac:dyDescent="0.35">
      <c r="A9" s="374" t="s">
        <v>42</v>
      </c>
      <c r="B9" s="376" t="s">
        <v>36</v>
      </c>
      <c r="C9" s="377"/>
      <c r="D9" s="377"/>
      <c r="E9" s="196">
        <f>E11+E12+E13+E14+E15+E16+E17+E18+E19</f>
        <v>1110000</v>
      </c>
      <c r="F9" s="399">
        <f>F11+F12+F13+F14+F15+F16+F17+F18+F19</f>
        <v>487792.5</v>
      </c>
      <c r="G9" s="383">
        <f>G12+G13+G16+G14</f>
        <v>90255.6</v>
      </c>
      <c r="H9" s="257">
        <f t="shared" si="1"/>
        <v>8.1311351351351355</v>
      </c>
      <c r="I9" s="396">
        <f>G9/F9*100</f>
        <v>18.502867510263073</v>
      </c>
      <c r="J9" s="183">
        <f>J11+J12+J13+J14+J15+J17+J18+J19</f>
        <v>1282815</v>
      </c>
      <c r="K9" s="384">
        <f>K11+K12+K13+K14+K15+K17+K18+K19</f>
        <v>549882</v>
      </c>
      <c r="L9" s="373">
        <f>L11+L12+L13+L14+L15+L19</f>
        <v>323121.82</v>
      </c>
      <c r="M9" s="248">
        <f t="shared" si="2"/>
        <v>25.188497172234502</v>
      </c>
      <c r="N9" s="363">
        <f>L9/K9</f>
        <v>0.58762028944391709</v>
      </c>
    </row>
    <row r="10" spans="1:17" ht="3.75" hidden="1" customHeight="1" thickBot="1" x14ac:dyDescent="0.35">
      <c r="A10" s="375"/>
      <c r="B10" s="378"/>
      <c r="C10" s="379"/>
      <c r="D10" s="379"/>
      <c r="E10" s="196"/>
      <c r="F10" s="399"/>
      <c r="G10" s="383"/>
      <c r="H10" s="257" t="e">
        <f t="shared" si="1"/>
        <v>#DIV/0!</v>
      </c>
      <c r="I10" s="396"/>
      <c r="J10" s="183"/>
      <c r="K10" s="384"/>
      <c r="L10" s="373"/>
      <c r="M10" s="248" t="e">
        <f t="shared" si="2"/>
        <v>#DIV/0!</v>
      </c>
      <c r="N10" s="364"/>
      <c r="Q10" s="69"/>
    </row>
    <row r="11" spans="1:17" ht="88.5" customHeight="1" thickBot="1" x14ac:dyDescent="0.35">
      <c r="A11" s="70">
        <v>12609</v>
      </c>
      <c r="B11" s="397" t="s">
        <v>41</v>
      </c>
      <c r="C11" s="398"/>
      <c r="D11" s="398"/>
      <c r="E11" s="253">
        <v>89000</v>
      </c>
      <c r="F11" s="71">
        <v>89000</v>
      </c>
      <c r="G11" s="71"/>
      <c r="H11" s="257">
        <f t="shared" si="1"/>
        <v>0</v>
      </c>
      <c r="I11" s="68"/>
      <c r="J11" s="183">
        <v>89000</v>
      </c>
      <c r="K11" s="242">
        <v>89000</v>
      </c>
      <c r="L11" s="258">
        <v>36000</v>
      </c>
      <c r="M11" s="248">
        <f t="shared" si="2"/>
        <v>40.449438202247187</v>
      </c>
      <c r="N11" s="263">
        <f>L11/K11</f>
        <v>0.4044943820224719</v>
      </c>
    </row>
    <row r="12" spans="1:17" ht="88.5" customHeight="1" thickBot="1" x14ac:dyDescent="0.35">
      <c r="A12" s="72">
        <v>13431</v>
      </c>
      <c r="B12" s="397" t="s">
        <v>44</v>
      </c>
      <c r="C12" s="398"/>
      <c r="D12" s="398"/>
      <c r="E12" s="253">
        <v>128944</v>
      </c>
      <c r="F12" s="73">
        <v>81736.5</v>
      </c>
      <c r="G12" s="73">
        <v>48049</v>
      </c>
      <c r="H12" s="257">
        <f t="shared" si="1"/>
        <v>37.263463208834843</v>
      </c>
      <c r="I12" s="68">
        <f>G12/F12*100</f>
        <v>58.785242822973828</v>
      </c>
      <c r="J12" s="183">
        <v>33629</v>
      </c>
      <c r="K12" s="243">
        <v>33629</v>
      </c>
      <c r="L12" s="259">
        <v>14871</v>
      </c>
      <c r="M12" s="248">
        <f t="shared" si="2"/>
        <v>44.220761842457399</v>
      </c>
      <c r="N12" s="263">
        <f>L12/K12</f>
        <v>0.44220761842457401</v>
      </c>
    </row>
    <row r="13" spans="1:17" ht="88.5" customHeight="1" thickBot="1" x14ac:dyDescent="0.35">
      <c r="A13" s="74">
        <v>13877</v>
      </c>
      <c r="B13" s="397" t="s">
        <v>45</v>
      </c>
      <c r="C13" s="398"/>
      <c r="D13" s="398"/>
      <c r="E13" s="253">
        <v>30109</v>
      </c>
      <c r="F13" s="73">
        <v>30109</v>
      </c>
      <c r="G13" s="73">
        <v>4110.6000000000004</v>
      </c>
      <c r="H13" s="257">
        <f t="shared" si="1"/>
        <v>13.652396293467071</v>
      </c>
      <c r="I13" s="68">
        <f t="shared" ref="I13:I14" si="3">G13/F13*100</f>
        <v>13.652396293467071</v>
      </c>
      <c r="J13" s="183">
        <v>34998</v>
      </c>
      <c r="K13" s="243">
        <v>34998</v>
      </c>
      <c r="L13" s="260">
        <v>34998</v>
      </c>
      <c r="M13" s="248">
        <f t="shared" si="2"/>
        <v>100</v>
      </c>
      <c r="N13" s="263">
        <f>L13/K13</f>
        <v>1</v>
      </c>
    </row>
    <row r="14" spans="1:17" ht="88.5" customHeight="1" x14ac:dyDescent="0.3">
      <c r="A14" s="66">
        <v>14311</v>
      </c>
      <c r="B14" s="400" t="s">
        <v>43</v>
      </c>
      <c r="C14" s="400"/>
      <c r="D14" s="400"/>
      <c r="E14" s="254">
        <v>25000</v>
      </c>
      <c r="F14" s="73">
        <v>18700</v>
      </c>
      <c r="G14" s="73">
        <v>7440</v>
      </c>
      <c r="H14" s="257">
        <f t="shared" si="1"/>
        <v>29.759999999999998</v>
      </c>
      <c r="I14" s="68">
        <f t="shared" si="3"/>
        <v>39.786096256684495</v>
      </c>
      <c r="J14" s="183">
        <v>15000</v>
      </c>
      <c r="K14" s="243">
        <f>15000-4740</f>
        <v>10260</v>
      </c>
      <c r="L14" s="260">
        <v>10260</v>
      </c>
      <c r="M14" s="248">
        <f t="shared" si="2"/>
        <v>68.400000000000006</v>
      </c>
      <c r="N14" s="263">
        <f>L14/K14</f>
        <v>1</v>
      </c>
    </row>
    <row r="15" spans="1:17" ht="88.5" customHeight="1" x14ac:dyDescent="0.3">
      <c r="A15" s="66">
        <v>14219</v>
      </c>
      <c r="B15" s="401" t="s">
        <v>46</v>
      </c>
      <c r="C15" s="402"/>
      <c r="D15" s="403"/>
      <c r="E15" s="255">
        <v>210447</v>
      </c>
      <c r="F15" s="73">
        <v>210447</v>
      </c>
      <c r="G15" s="73"/>
      <c r="H15" s="257">
        <f t="shared" si="1"/>
        <v>0</v>
      </c>
      <c r="I15" s="68"/>
      <c r="J15" s="183">
        <v>360186</v>
      </c>
      <c r="K15" s="73">
        <v>360186</v>
      </c>
      <c r="L15" s="260">
        <v>205185.82</v>
      </c>
      <c r="M15" s="248">
        <f t="shared" si="2"/>
        <v>56.966628353128669</v>
      </c>
      <c r="N15" s="263">
        <f>L15/K15</f>
        <v>0.56966628353128668</v>
      </c>
    </row>
    <row r="16" spans="1:17" ht="88.5" customHeight="1" x14ac:dyDescent="0.3">
      <c r="A16" s="75">
        <v>15554</v>
      </c>
      <c r="B16" s="76" t="s">
        <v>50</v>
      </c>
      <c r="C16" s="77"/>
      <c r="D16" s="250"/>
      <c r="E16" s="183">
        <v>31500</v>
      </c>
      <c r="F16" s="78">
        <v>31500</v>
      </c>
      <c r="G16" s="79">
        <v>30656</v>
      </c>
      <c r="H16" s="257">
        <f t="shared" si="1"/>
        <v>97.320634920634916</v>
      </c>
      <c r="I16" s="124">
        <f>G16/F16*100</f>
        <v>97.320634920634916</v>
      </c>
      <c r="J16" s="251"/>
      <c r="K16" s="78"/>
      <c r="L16" s="260"/>
      <c r="M16" s="248"/>
      <c r="N16" s="264"/>
    </row>
    <row r="17" spans="1:16" ht="88.5" customHeight="1" thickBot="1" x14ac:dyDescent="0.35">
      <c r="A17" s="66">
        <v>18699</v>
      </c>
      <c r="B17" s="394" t="s">
        <v>154</v>
      </c>
      <c r="C17" s="394"/>
      <c r="D17" s="395"/>
      <c r="E17" s="254">
        <v>85000</v>
      </c>
      <c r="F17" s="73">
        <v>0</v>
      </c>
      <c r="G17" s="73"/>
      <c r="H17" s="257">
        <f t="shared" si="1"/>
        <v>0</v>
      </c>
      <c r="I17" s="68"/>
      <c r="J17" s="183">
        <v>250000</v>
      </c>
      <c r="K17" s="73"/>
      <c r="L17" s="260"/>
      <c r="M17" s="248">
        <f t="shared" si="2"/>
        <v>0</v>
      </c>
      <c r="N17" s="264"/>
    </row>
    <row r="18" spans="1:16" ht="88.5" customHeight="1" thickBot="1" x14ac:dyDescent="0.35">
      <c r="A18" s="80">
        <v>18396</v>
      </c>
      <c r="B18" s="81" t="s">
        <v>52</v>
      </c>
      <c r="C18" s="82"/>
      <c r="D18" s="82"/>
      <c r="E18" s="183">
        <v>500000</v>
      </c>
      <c r="F18" s="79">
        <v>0</v>
      </c>
      <c r="G18" s="75"/>
      <c r="H18" s="257">
        <f t="shared" si="1"/>
        <v>0</v>
      </c>
      <c r="I18" s="75"/>
      <c r="J18" s="79">
        <v>474002</v>
      </c>
      <c r="K18" s="79">
        <v>2</v>
      </c>
      <c r="L18" s="80"/>
      <c r="M18" s="248">
        <f t="shared" si="2"/>
        <v>0</v>
      </c>
      <c r="N18" s="265"/>
    </row>
    <row r="19" spans="1:16" ht="88.5" customHeight="1" thickBot="1" x14ac:dyDescent="0.35">
      <c r="A19" s="80">
        <v>18720</v>
      </c>
      <c r="B19" s="83" t="s">
        <v>57</v>
      </c>
      <c r="C19" s="84"/>
      <c r="D19" s="84"/>
      <c r="E19" s="183">
        <v>10000</v>
      </c>
      <c r="F19" s="79">
        <v>26300</v>
      </c>
      <c r="G19" s="75"/>
      <c r="H19" s="257">
        <f t="shared" si="1"/>
        <v>0</v>
      </c>
      <c r="I19" s="75"/>
      <c r="J19" s="79">
        <v>26000</v>
      </c>
      <c r="K19" s="79">
        <f>26000-4193</f>
        <v>21807</v>
      </c>
      <c r="L19" s="261">
        <v>21807</v>
      </c>
      <c r="M19" s="248">
        <f t="shared" si="2"/>
        <v>83.873076923076923</v>
      </c>
      <c r="N19" s="266">
        <f>L19/K19*100</f>
        <v>100</v>
      </c>
    </row>
    <row r="20" spans="1:16" x14ac:dyDescent="0.3">
      <c r="M20" s="75"/>
    </row>
    <row r="21" spans="1:16" x14ac:dyDescent="0.3">
      <c r="P21" s="85"/>
    </row>
  </sheetData>
  <sheetProtection selectLockedCells="1" selectUnlockedCells="1"/>
  <mergeCells count="30">
    <mergeCell ref="B17:D17"/>
    <mergeCell ref="I9:I10"/>
    <mergeCell ref="F5:F6"/>
    <mergeCell ref="B13:D13"/>
    <mergeCell ref="F9:F10"/>
    <mergeCell ref="B14:D14"/>
    <mergeCell ref="B11:D11"/>
    <mergeCell ref="B12:D12"/>
    <mergeCell ref="B15:D15"/>
    <mergeCell ref="B1:D1"/>
    <mergeCell ref="B2:I2"/>
    <mergeCell ref="B3:D3"/>
    <mergeCell ref="B4:D4"/>
    <mergeCell ref="G4:I4"/>
    <mergeCell ref="N5:N6"/>
    <mergeCell ref="N9:N10"/>
    <mergeCell ref="A5:A6"/>
    <mergeCell ref="B5:D5"/>
    <mergeCell ref="G5:G6"/>
    <mergeCell ref="I5:I6"/>
    <mergeCell ref="L5:L6"/>
    <mergeCell ref="B6:D6"/>
    <mergeCell ref="L9:L10"/>
    <mergeCell ref="A9:A10"/>
    <mergeCell ref="B9:D10"/>
    <mergeCell ref="B7:D7"/>
    <mergeCell ref="B8:D8"/>
    <mergeCell ref="G9:G10"/>
    <mergeCell ref="K9:K10"/>
    <mergeCell ref="K5:K6"/>
  </mergeCells>
  <pageMargins left="0.7" right="0.7" top="0.75" bottom="0.75" header="0.3" footer="0.3"/>
  <pageSetup scale="36" orientation="landscape" r:id="rId1"/>
  <colBreaks count="1" manualBreakCount="1">
    <brk id="14" max="2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view="pageBreakPreview" zoomScale="60" zoomScaleNormal="100" workbookViewId="0">
      <selection activeCell="F21" sqref="F21"/>
    </sheetView>
  </sheetViews>
  <sheetFormatPr defaultRowHeight="15.75" x14ac:dyDescent="0.25"/>
  <cols>
    <col min="1" max="1" width="24.42578125" style="2" customWidth="1"/>
    <col min="2" max="2" width="26.140625" style="2" customWidth="1"/>
    <col min="3" max="3" width="16.85546875" style="2" customWidth="1"/>
    <col min="4" max="4" width="16.85546875" style="107" customWidth="1"/>
    <col min="5" max="5" width="20" style="2" customWidth="1"/>
    <col min="6" max="7" width="19.42578125" style="2" customWidth="1"/>
    <col min="8" max="8" width="19.42578125" style="107" customWidth="1"/>
    <col min="9" max="10" width="16.85546875" style="2" customWidth="1"/>
    <col min="11" max="11" width="18.140625" style="2" customWidth="1"/>
    <col min="12" max="12" width="14.5703125" style="2" bestFit="1" customWidth="1"/>
    <col min="13" max="16384" width="9.140625" style="2"/>
  </cols>
  <sheetData>
    <row r="1" spans="1:11" ht="16.5" thickBot="1" x14ac:dyDescent="0.3">
      <c r="A1" s="6" t="s">
        <v>23</v>
      </c>
      <c r="B1" s="407" t="s">
        <v>24</v>
      </c>
      <c r="C1" s="407"/>
      <c r="D1" s="407"/>
      <c r="E1" s="407"/>
      <c r="F1" s="407"/>
      <c r="G1" s="407"/>
      <c r="H1" s="268"/>
    </row>
    <row r="2" spans="1:11" ht="16.5" thickBot="1" x14ac:dyDescent="0.3">
      <c r="A2" s="7"/>
      <c r="B2" s="8"/>
      <c r="C2" s="45"/>
      <c r="D2" s="45"/>
      <c r="E2" s="10" t="s">
        <v>53</v>
      </c>
      <c r="F2" s="11"/>
      <c r="G2" s="9"/>
      <c r="H2" s="45"/>
      <c r="I2" s="10" t="s">
        <v>56</v>
      </c>
      <c r="J2" s="11"/>
    </row>
    <row r="3" spans="1:11" ht="31.5" x14ac:dyDescent="0.25">
      <c r="A3" s="408">
        <v>21000</v>
      </c>
      <c r="B3" s="12" t="s">
        <v>25</v>
      </c>
      <c r="C3" s="404" t="s">
        <v>161</v>
      </c>
      <c r="D3" s="404" t="s">
        <v>161</v>
      </c>
      <c r="E3" s="404" t="s">
        <v>150</v>
      </c>
      <c r="F3" s="404" t="s">
        <v>21</v>
      </c>
      <c r="G3" s="404" t="s">
        <v>160</v>
      </c>
      <c r="H3" s="404" t="s">
        <v>160</v>
      </c>
      <c r="I3" s="404" t="s">
        <v>150</v>
      </c>
      <c r="J3" s="404" t="s">
        <v>21</v>
      </c>
      <c r="K3" s="404" t="s">
        <v>21</v>
      </c>
    </row>
    <row r="4" spans="1:11" ht="32.25" thickBot="1" x14ac:dyDescent="0.3">
      <c r="A4" s="409"/>
      <c r="B4" s="12" t="s">
        <v>20</v>
      </c>
      <c r="C4" s="406"/>
      <c r="D4" s="406"/>
      <c r="E4" s="406"/>
      <c r="F4" s="405"/>
      <c r="G4" s="406"/>
      <c r="H4" s="406"/>
      <c r="I4" s="406"/>
      <c r="J4" s="405"/>
      <c r="K4" s="405"/>
    </row>
    <row r="5" spans="1:11" ht="53.25" customHeight="1" thickBot="1" x14ac:dyDescent="0.3">
      <c r="A5" s="7"/>
      <c r="B5" s="13" t="s">
        <v>26</v>
      </c>
      <c r="C5" s="40">
        <f>C8</f>
        <v>70000</v>
      </c>
      <c r="D5" s="40">
        <f>D8</f>
        <v>70000</v>
      </c>
      <c r="E5" s="40">
        <f>E8</f>
        <v>67820</v>
      </c>
      <c r="F5" s="41">
        <f>E5/C5</f>
        <v>0.96885714285714286</v>
      </c>
      <c r="G5" s="40">
        <f>G7</f>
        <v>140000</v>
      </c>
      <c r="H5" s="40">
        <f>H7</f>
        <v>9800</v>
      </c>
      <c r="I5" s="40">
        <f>I7</f>
        <v>9800</v>
      </c>
      <c r="J5" s="41">
        <f>I5/H5</f>
        <v>1</v>
      </c>
      <c r="K5" s="41">
        <f>I5/G5</f>
        <v>7.0000000000000007E-2</v>
      </c>
    </row>
    <row r="6" spans="1:11" ht="16.5" thickBot="1" x14ac:dyDescent="0.3">
      <c r="B6" s="5"/>
      <c r="C6" s="44"/>
      <c r="E6" s="44"/>
      <c r="F6" s="44"/>
      <c r="J6" s="41"/>
      <c r="K6" s="41"/>
    </row>
    <row r="7" spans="1:11" ht="16.5" thickBot="1" x14ac:dyDescent="0.3">
      <c r="A7" s="14">
        <v>2100</v>
      </c>
      <c r="B7" s="15" t="s">
        <v>27</v>
      </c>
      <c r="C7" s="16">
        <f>C8</f>
        <v>70000</v>
      </c>
      <c r="D7" s="16">
        <f>D8</f>
        <v>70000</v>
      </c>
      <c r="E7" s="16">
        <f>E8</f>
        <v>67820</v>
      </c>
      <c r="F7" s="17">
        <f>E7/C7</f>
        <v>0.96885714285714286</v>
      </c>
      <c r="G7" s="16">
        <f>G8</f>
        <v>140000</v>
      </c>
      <c r="H7" s="16">
        <f>H8</f>
        <v>9800</v>
      </c>
      <c r="I7" s="16">
        <f>I8</f>
        <v>9800</v>
      </c>
      <c r="J7" s="41">
        <f t="shared" ref="J7:J8" si="0">I7/H7</f>
        <v>1</v>
      </c>
      <c r="K7" s="41">
        <f t="shared" ref="K7:K8" si="1">I7/G7</f>
        <v>7.0000000000000007E-2</v>
      </c>
    </row>
    <row r="8" spans="1:11" ht="32.25" thickBot="1" x14ac:dyDescent="0.3">
      <c r="A8" s="18">
        <v>21110</v>
      </c>
      <c r="B8" s="19" t="s">
        <v>28</v>
      </c>
      <c r="C8" s="20">
        <v>70000</v>
      </c>
      <c r="D8" s="20">
        <v>70000</v>
      </c>
      <c r="E8" s="20">
        <v>67820</v>
      </c>
      <c r="F8" s="21">
        <f>E8/C8</f>
        <v>0.96885714285714286</v>
      </c>
      <c r="G8" s="20">
        <v>140000</v>
      </c>
      <c r="H8" s="20">
        <v>9800</v>
      </c>
      <c r="I8" s="20">
        <v>9800</v>
      </c>
      <c r="J8" s="41">
        <f t="shared" si="0"/>
        <v>1</v>
      </c>
      <c r="K8" s="41">
        <f t="shared" si="1"/>
        <v>7.0000000000000007E-2</v>
      </c>
    </row>
    <row r="9" spans="1:11" ht="32.25" thickBot="1" x14ac:dyDescent="0.3">
      <c r="A9" s="18">
        <v>21120</v>
      </c>
      <c r="B9" s="19" t="s">
        <v>29</v>
      </c>
      <c r="C9" s="20"/>
      <c r="D9" s="20"/>
      <c r="E9" s="20"/>
      <c r="F9" s="22"/>
      <c r="G9" s="20"/>
      <c r="H9" s="20"/>
      <c r="I9" s="20"/>
      <c r="J9" s="22"/>
      <c r="K9" s="22"/>
    </row>
    <row r="10" spans="1:11" ht="32.25" thickBot="1" x14ac:dyDescent="0.3">
      <c r="A10" s="18">
        <v>21200</v>
      </c>
      <c r="B10" s="19" t="s">
        <v>30</v>
      </c>
      <c r="C10" s="20"/>
      <c r="D10" s="20"/>
      <c r="E10" s="20"/>
      <c r="F10" s="21"/>
      <c r="G10" s="20"/>
      <c r="H10" s="20"/>
      <c r="I10" s="20"/>
      <c r="J10" s="21"/>
      <c r="K10" s="21"/>
    </row>
    <row r="11" spans="1:11" ht="16.5" thickBot="1" x14ac:dyDescent="0.3">
      <c r="B11" s="5"/>
      <c r="K11" s="107"/>
    </row>
    <row r="12" spans="1:11" ht="16.5" thickBot="1" x14ac:dyDescent="0.3">
      <c r="A12" s="14">
        <v>2200</v>
      </c>
      <c r="B12" s="15" t="s">
        <v>31</v>
      </c>
      <c r="C12" s="23" t="s">
        <v>15</v>
      </c>
      <c r="D12" s="23"/>
      <c r="E12" s="23" t="s">
        <v>16</v>
      </c>
      <c r="F12" s="23" t="s">
        <v>17</v>
      </c>
      <c r="G12" s="23" t="s">
        <v>15</v>
      </c>
      <c r="H12" s="23"/>
      <c r="I12" s="23" t="s">
        <v>16</v>
      </c>
      <c r="J12" s="23"/>
    </row>
    <row r="14" spans="1:11" x14ac:dyDescent="0.25">
      <c r="A14" s="1"/>
    </row>
    <row r="23" spans="1:13" ht="16.5" thickBot="1" x14ac:dyDescent="0.3">
      <c r="A23" s="1" t="s">
        <v>32</v>
      </c>
    </row>
    <row r="24" spans="1:13" ht="85.5" customHeight="1" thickBot="1" x14ac:dyDescent="0.3">
      <c r="A24" s="24" t="s">
        <v>33</v>
      </c>
      <c r="B24" s="24" t="s">
        <v>34</v>
      </c>
      <c r="C24" s="24" t="s">
        <v>35</v>
      </c>
      <c r="D24" s="267" t="s">
        <v>170</v>
      </c>
      <c r="E24" s="25" t="s">
        <v>151</v>
      </c>
      <c r="F24" s="26" t="s">
        <v>59</v>
      </c>
      <c r="G24" s="26" t="s">
        <v>39</v>
      </c>
      <c r="H24" s="4"/>
      <c r="I24" s="4"/>
      <c r="J24" s="27"/>
    </row>
    <row r="25" spans="1:13" ht="16.5" thickBot="1" x14ac:dyDescent="0.3">
      <c r="A25" s="28">
        <v>1</v>
      </c>
      <c r="B25" s="28">
        <v>2</v>
      </c>
      <c r="C25" s="28">
        <v>3</v>
      </c>
      <c r="D25" s="28">
        <v>4</v>
      </c>
      <c r="E25" s="28">
        <v>5</v>
      </c>
      <c r="F25" s="28">
        <v>6</v>
      </c>
      <c r="G25" s="28">
        <v>7</v>
      </c>
      <c r="H25" s="4"/>
      <c r="I25" s="4"/>
      <c r="J25" s="4"/>
    </row>
    <row r="26" spans="1:13" ht="36.75" customHeight="1" thickBot="1" x14ac:dyDescent="0.3">
      <c r="A26" s="29" t="s">
        <v>51</v>
      </c>
      <c r="B26" s="30">
        <v>120</v>
      </c>
      <c r="C26" s="30">
        <v>120</v>
      </c>
      <c r="D26" s="55">
        <v>4122000</v>
      </c>
      <c r="E26" s="39">
        <v>3876244.15</v>
      </c>
      <c r="F26" s="31">
        <f>E26</f>
        <v>3876244.15</v>
      </c>
      <c r="G26" s="32">
        <f>F26/E26</f>
        <v>1</v>
      </c>
      <c r="H26" s="269"/>
      <c r="I26" s="4"/>
      <c r="J26" s="4"/>
    </row>
    <row r="27" spans="1:13" ht="36.75" customHeight="1" thickBot="1" x14ac:dyDescent="0.3">
      <c r="A27" s="29" t="s">
        <v>37</v>
      </c>
      <c r="B27" s="30">
        <v>214</v>
      </c>
      <c r="C27" s="30">
        <v>184</v>
      </c>
      <c r="D27" s="55">
        <v>2465249</v>
      </c>
      <c r="E27" s="39">
        <v>2244692.02</v>
      </c>
      <c r="F27" s="31">
        <v>2244307.19</v>
      </c>
      <c r="G27" s="32">
        <f t="shared" ref="G27:G30" si="2">F27/E27</f>
        <v>0.99982855999995934</v>
      </c>
      <c r="H27" s="269"/>
      <c r="I27" s="4"/>
      <c r="J27" s="4"/>
    </row>
    <row r="28" spans="1:13" ht="36.75" customHeight="1" thickBot="1" x14ac:dyDescent="0.3">
      <c r="A28" s="29" t="s">
        <v>38</v>
      </c>
      <c r="B28" s="30">
        <v>76</v>
      </c>
      <c r="C28" s="30">
        <v>65</v>
      </c>
      <c r="D28" s="55">
        <v>1014000</v>
      </c>
      <c r="E28" s="39">
        <v>644967.56999999995</v>
      </c>
      <c r="F28" s="31">
        <v>644876.51</v>
      </c>
      <c r="G28" s="32">
        <f t="shared" si="2"/>
        <v>0.99985881460675619</v>
      </c>
      <c r="H28" s="269"/>
      <c r="I28" s="4"/>
      <c r="J28" s="4"/>
    </row>
    <row r="29" spans="1:13" s="52" customFormat="1" ht="36.75" customHeight="1" thickBot="1" x14ac:dyDescent="0.3">
      <c r="A29" s="29" t="s">
        <v>169</v>
      </c>
      <c r="B29" s="30">
        <v>5</v>
      </c>
      <c r="C29" s="30">
        <v>3</v>
      </c>
      <c r="D29" s="55">
        <v>70000</v>
      </c>
      <c r="E29" s="55">
        <v>40352.879999999997</v>
      </c>
      <c r="F29" s="31">
        <f>E29</f>
        <v>40352.879999999997</v>
      </c>
      <c r="G29" s="57">
        <f>F29/E29</f>
        <v>1</v>
      </c>
      <c r="H29" s="270"/>
      <c r="I29" s="4"/>
      <c r="J29" s="4"/>
    </row>
    <row r="30" spans="1:13" ht="36.75" customHeight="1" thickBot="1" x14ac:dyDescent="0.3">
      <c r="A30" s="29" t="s">
        <v>14</v>
      </c>
      <c r="B30" s="30">
        <f>SUM(B26:B29)</f>
        <v>415</v>
      </c>
      <c r="C30" s="30">
        <f>SUM(C26:C29)</f>
        <v>372</v>
      </c>
      <c r="D30" s="55">
        <f>SUM(D26:D29)</f>
        <v>7671249</v>
      </c>
      <c r="E30" s="39">
        <f>SUM(E26:E29)</f>
        <v>6806256.6200000001</v>
      </c>
      <c r="F30" s="31">
        <f>SUM(F26:F29)</f>
        <v>6805780.7299999995</v>
      </c>
      <c r="G30" s="32">
        <f t="shared" si="2"/>
        <v>0.99993008050877741</v>
      </c>
      <c r="H30" s="269"/>
      <c r="I30" s="4"/>
      <c r="J30" s="4"/>
      <c r="K30" s="163"/>
      <c r="L30" s="163"/>
      <c r="M30" s="163"/>
    </row>
    <row r="31" spans="1:13" x14ac:dyDescent="0.25">
      <c r="J31" s="163"/>
      <c r="K31" s="163"/>
      <c r="L31" s="163"/>
      <c r="M31" s="163"/>
    </row>
    <row r="32" spans="1:13" x14ac:dyDescent="0.25">
      <c r="A32" s="51" t="s">
        <v>159</v>
      </c>
      <c r="B32" s="48"/>
      <c r="J32" s="163"/>
      <c r="K32" s="163"/>
      <c r="L32" s="163"/>
      <c r="M32" s="163"/>
    </row>
    <row r="33" spans="1:13" x14ac:dyDescent="0.25">
      <c r="A33" s="53"/>
      <c r="B33" s="53"/>
      <c r="C33" s="53"/>
      <c r="D33" s="53"/>
      <c r="J33" s="164"/>
      <c r="K33" s="163"/>
      <c r="L33" s="165"/>
      <c r="M33" s="163"/>
    </row>
    <row r="34" spans="1:13" x14ac:dyDescent="0.25">
      <c r="J34" s="164"/>
      <c r="K34" s="163"/>
      <c r="L34" s="165"/>
      <c r="M34" s="163"/>
    </row>
    <row r="35" spans="1:13" x14ac:dyDescent="0.25">
      <c r="J35" s="164"/>
      <c r="K35" s="163"/>
      <c r="L35" s="165"/>
      <c r="M35" s="163"/>
    </row>
    <row r="36" spans="1:13" x14ac:dyDescent="0.25">
      <c r="J36" s="164"/>
      <c r="K36" s="163"/>
      <c r="L36" s="165"/>
      <c r="M36" s="163"/>
    </row>
    <row r="37" spans="1:13" x14ac:dyDescent="0.25">
      <c r="J37" s="163"/>
      <c r="K37" s="163"/>
      <c r="L37" s="166"/>
      <c r="M37" s="163"/>
    </row>
    <row r="38" spans="1:13" x14ac:dyDescent="0.25">
      <c r="J38" s="163"/>
      <c r="K38" s="163"/>
      <c r="L38" s="163"/>
      <c r="M38" s="163"/>
    </row>
    <row r="39" spans="1:13" x14ac:dyDescent="0.25">
      <c r="J39" s="163"/>
      <c r="K39" s="163"/>
      <c r="L39" s="163"/>
      <c r="M39" s="163"/>
    </row>
    <row r="40" spans="1:13" x14ac:dyDescent="0.25">
      <c r="J40" s="163"/>
      <c r="K40" s="163"/>
      <c r="L40" s="166"/>
      <c r="M40" s="163"/>
    </row>
    <row r="41" spans="1:13" x14ac:dyDescent="0.25">
      <c r="J41" s="163"/>
      <c r="K41" s="163"/>
      <c r="L41" s="163"/>
      <c r="M41" s="163"/>
    </row>
    <row r="42" spans="1:13" x14ac:dyDescent="0.25">
      <c r="J42" s="163"/>
      <c r="K42" s="163"/>
      <c r="L42" s="166"/>
      <c r="M42" s="163"/>
    </row>
    <row r="43" spans="1:13" x14ac:dyDescent="0.25">
      <c r="J43" s="163"/>
      <c r="K43" s="163"/>
      <c r="L43" s="163"/>
      <c r="M43" s="163"/>
    </row>
    <row r="44" spans="1:13" x14ac:dyDescent="0.25">
      <c r="J44" s="147"/>
      <c r="K44" s="163"/>
      <c r="L44" s="166"/>
      <c r="M44" s="163"/>
    </row>
    <row r="45" spans="1:13" x14ac:dyDescent="0.25">
      <c r="J45" s="147"/>
      <c r="K45" s="163"/>
      <c r="L45" s="163"/>
      <c r="M45" s="163"/>
    </row>
    <row r="46" spans="1:13" x14ac:dyDescent="0.25">
      <c r="J46" s="147"/>
      <c r="K46" s="163"/>
      <c r="L46" s="165"/>
      <c r="M46" s="163"/>
    </row>
    <row r="47" spans="1:13" x14ac:dyDescent="0.25">
      <c r="J47" s="147"/>
      <c r="K47" s="163"/>
      <c r="L47" s="165"/>
      <c r="M47" s="163"/>
    </row>
    <row r="48" spans="1:13" x14ac:dyDescent="0.25">
      <c r="J48" s="147"/>
      <c r="K48" s="163"/>
      <c r="L48" s="165"/>
      <c r="M48" s="163"/>
    </row>
    <row r="49" spans="10:13" x14ac:dyDescent="0.25">
      <c r="J49" s="147"/>
      <c r="K49" s="163"/>
      <c r="L49" s="165"/>
      <c r="M49" s="163"/>
    </row>
    <row r="50" spans="10:13" x14ac:dyDescent="0.25">
      <c r="J50" s="167"/>
      <c r="K50" s="163"/>
      <c r="L50" s="165"/>
      <c r="M50" s="163"/>
    </row>
    <row r="51" spans="10:13" x14ac:dyDescent="0.25">
      <c r="J51" s="167"/>
      <c r="K51" s="163"/>
      <c r="L51" s="165"/>
      <c r="M51" s="163"/>
    </row>
    <row r="52" spans="10:13" x14ac:dyDescent="0.25">
      <c r="J52" s="163"/>
      <c r="K52" s="163"/>
      <c r="L52" s="163"/>
      <c r="M52" s="163"/>
    </row>
    <row r="53" spans="10:13" x14ac:dyDescent="0.25">
      <c r="J53" s="163"/>
      <c r="K53" s="163"/>
      <c r="L53" s="163"/>
      <c r="M53" s="163"/>
    </row>
    <row r="54" spans="10:13" x14ac:dyDescent="0.25">
      <c r="J54" s="163"/>
      <c r="K54" s="163"/>
      <c r="L54" s="163"/>
      <c r="M54" s="163"/>
    </row>
    <row r="55" spans="10:13" x14ac:dyDescent="0.25">
      <c r="J55" s="163"/>
      <c r="K55" s="163"/>
      <c r="L55" s="163"/>
      <c r="M55" s="163"/>
    </row>
    <row r="56" spans="10:13" x14ac:dyDescent="0.25">
      <c r="J56" s="163"/>
      <c r="K56" s="163"/>
      <c r="L56" s="163"/>
      <c r="M56" s="163"/>
    </row>
    <row r="57" spans="10:13" x14ac:dyDescent="0.25">
      <c r="J57" s="163"/>
      <c r="K57" s="163"/>
      <c r="L57" s="163"/>
      <c r="M57" s="163"/>
    </row>
    <row r="58" spans="10:13" x14ac:dyDescent="0.25">
      <c r="J58" s="163"/>
      <c r="K58" s="163"/>
      <c r="L58" s="163"/>
      <c r="M58" s="163"/>
    </row>
    <row r="59" spans="10:13" x14ac:dyDescent="0.25">
      <c r="J59" s="163"/>
      <c r="K59" s="163"/>
      <c r="L59" s="163"/>
      <c r="M59" s="163"/>
    </row>
    <row r="60" spans="10:13" x14ac:dyDescent="0.25">
      <c r="J60" s="163"/>
      <c r="K60" s="163"/>
      <c r="L60" s="163"/>
      <c r="M60" s="163"/>
    </row>
    <row r="61" spans="10:13" x14ac:dyDescent="0.25">
      <c r="J61" s="163"/>
      <c r="K61" s="163"/>
      <c r="L61" s="163"/>
      <c r="M61" s="163"/>
    </row>
    <row r="62" spans="10:13" x14ac:dyDescent="0.25">
      <c r="J62" s="163"/>
      <c r="K62" s="163"/>
      <c r="L62" s="163"/>
      <c r="M62" s="163"/>
    </row>
    <row r="63" spans="10:13" x14ac:dyDescent="0.25">
      <c r="J63" s="163"/>
      <c r="K63" s="163"/>
      <c r="L63" s="163"/>
      <c r="M63" s="163"/>
    </row>
    <row r="64" spans="10:13" x14ac:dyDescent="0.25">
      <c r="J64" s="163"/>
      <c r="K64" s="163"/>
      <c r="L64" s="163"/>
      <c r="M64" s="163"/>
    </row>
    <row r="65" spans="10:13" x14ac:dyDescent="0.25">
      <c r="J65" s="163"/>
      <c r="K65" s="163"/>
      <c r="L65" s="163"/>
      <c r="M65" s="163"/>
    </row>
  </sheetData>
  <sheetProtection selectLockedCells="1" selectUnlockedCells="1"/>
  <mergeCells count="11">
    <mergeCell ref="K3:K4"/>
    <mergeCell ref="I3:I4"/>
    <mergeCell ref="J3:J4"/>
    <mergeCell ref="B1:G1"/>
    <mergeCell ref="A3:A4"/>
    <mergeCell ref="C3:C4"/>
    <mergeCell ref="E3:E4"/>
    <mergeCell ref="F3:F4"/>
    <mergeCell ref="G3:G4"/>
    <mergeCell ref="D3:D4"/>
    <mergeCell ref="H3:H4"/>
  </mergeCells>
  <pageMargins left="0.7" right="0.7" top="0.75" bottom="0.75" header="0.3" footer="0.3"/>
  <pageSetup scale="57" orientation="landscape" r:id="rId1"/>
  <colBreaks count="1" manualBreakCount="1">
    <brk id="11" max="3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5"/>
  <sheetViews>
    <sheetView topLeftCell="A130" workbookViewId="0">
      <selection activeCell="P16" sqref="P16"/>
    </sheetView>
  </sheetViews>
  <sheetFormatPr defaultRowHeight="15" x14ac:dyDescent="0.25"/>
  <cols>
    <col min="1" max="1" width="2.28515625" customWidth="1"/>
    <col min="2" max="2" width="0" hidden="1" customWidth="1"/>
    <col min="3" max="3" width="6" customWidth="1"/>
    <col min="4" max="4" width="6.5703125" customWidth="1"/>
    <col min="5" max="5" width="87.7109375" customWidth="1"/>
    <col min="6" max="6" width="19.28515625" customWidth="1"/>
    <col min="7" max="7" width="4.5703125" customWidth="1"/>
    <col min="8" max="8" width="23.42578125" customWidth="1"/>
    <col min="9" max="9" width="40.140625" customWidth="1"/>
    <col min="10" max="10" width="5" customWidth="1"/>
    <col min="257" max="257" width="2.28515625" customWidth="1"/>
    <col min="258" max="258" width="0" hidden="1" customWidth="1"/>
    <col min="259" max="259" width="6" customWidth="1"/>
    <col min="260" max="260" width="6.5703125" customWidth="1"/>
    <col min="261" max="261" width="87.7109375" customWidth="1"/>
    <col min="262" max="262" width="19.28515625" customWidth="1"/>
    <col min="263" max="263" width="4.5703125" customWidth="1"/>
    <col min="264" max="264" width="23.42578125" customWidth="1"/>
    <col min="265" max="265" width="40.140625" customWidth="1"/>
    <col min="266" max="266" width="5" customWidth="1"/>
    <col min="513" max="513" width="2.28515625" customWidth="1"/>
    <col min="514" max="514" width="0" hidden="1" customWidth="1"/>
    <col min="515" max="515" width="6" customWidth="1"/>
    <col min="516" max="516" width="6.5703125" customWidth="1"/>
    <col min="517" max="517" width="87.7109375" customWidth="1"/>
    <col min="518" max="518" width="19.28515625" customWidth="1"/>
    <col min="519" max="519" width="4.5703125" customWidth="1"/>
    <col min="520" max="520" width="23.42578125" customWidth="1"/>
    <col min="521" max="521" width="40.140625" customWidth="1"/>
    <col min="522" max="522" width="5" customWidth="1"/>
    <col min="769" max="769" width="2.28515625" customWidth="1"/>
    <col min="770" max="770" width="0" hidden="1" customWidth="1"/>
    <col min="771" max="771" width="6" customWidth="1"/>
    <col min="772" max="772" width="6.5703125" customWidth="1"/>
    <col min="773" max="773" width="87.7109375" customWidth="1"/>
    <col min="774" max="774" width="19.28515625" customWidth="1"/>
    <col min="775" max="775" width="4.5703125" customWidth="1"/>
    <col min="776" max="776" width="23.42578125" customWidth="1"/>
    <col min="777" max="777" width="40.140625" customWidth="1"/>
    <col min="778" max="778" width="5" customWidth="1"/>
    <col min="1025" max="1025" width="2.28515625" customWidth="1"/>
    <col min="1026" max="1026" width="0" hidden="1" customWidth="1"/>
    <col min="1027" max="1027" width="6" customWidth="1"/>
    <col min="1028" max="1028" width="6.5703125" customWidth="1"/>
    <col min="1029" max="1029" width="87.7109375" customWidth="1"/>
    <col min="1030" max="1030" width="19.28515625" customWidth="1"/>
    <col min="1031" max="1031" width="4.5703125" customWidth="1"/>
    <col min="1032" max="1032" width="23.42578125" customWidth="1"/>
    <col min="1033" max="1033" width="40.140625" customWidth="1"/>
    <col min="1034" max="1034" width="5" customWidth="1"/>
    <col min="1281" max="1281" width="2.28515625" customWidth="1"/>
    <col min="1282" max="1282" width="0" hidden="1" customWidth="1"/>
    <col min="1283" max="1283" width="6" customWidth="1"/>
    <col min="1284" max="1284" width="6.5703125" customWidth="1"/>
    <col min="1285" max="1285" width="87.7109375" customWidth="1"/>
    <col min="1286" max="1286" width="19.28515625" customWidth="1"/>
    <col min="1287" max="1287" width="4.5703125" customWidth="1"/>
    <col min="1288" max="1288" width="23.42578125" customWidth="1"/>
    <col min="1289" max="1289" width="40.140625" customWidth="1"/>
    <col min="1290" max="1290" width="5" customWidth="1"/>
    <col min="1537" max="1537" width="2.28515625" customWidth="1"/>
    <col min="1538" max="1538" width="0" hidden="1" customWidth="1"/>
    <col min="1539" max="1539" width="6" customWidth="1"/>
    <col min="1540" max="1540" width="6.5703125" customWidth="1"/>
    <col min="1541" max="1541" width="87.7109375" customWidth="1"/>
    <col min="1542" max="1542" width="19.28515625" customWidth="1"/>
    <col min="1543" max="1543" width="4.5703125" customWidth="1"/>
    <col min="1544" max="1544" width="23.42578125" customWidth="1"/>
    <col min="1545" max="1545" width="40.140625" customWidth="1"/>
    <col min="1546" max="1546" width="5" customWidth="1"/>
    <col min="1793" max="1793" width="2.28515625" customWidth="1"/>
    <col min="1794" max="1794" width="0" hidden="1" customWidth="1"/>
    <col min="1795" max="1795" width="6" customWidth="1"/>
    <col min="1796" max="1796" width="6.5703125" customWidth="1"/>
    <col min="1797" max="1797" width="87.7109375" customWidth="1"/>
    <col min="1798" max="1798" width="19.28515625" customWidth="1"/>
    <col min="1799" max="1799" width="4.5703125" customWidth="1"/>
    <col min="1800" max="1800" width="23.42578125" customWidth="1"/>
    <col min="1801" max="1801" width="40.140625" customWidth="1"/>
    <col min="1802" max="1802" width="5" customWidth="1"/>
    <col min="2049" max="2049" width="2.28515625" customWidth="1"/>
    <col min="2050" max="2050" width="0" hidden="1" customWidth="1"/>
    <col min="2051" max="2051" width="6" customWidth="1"/>
    <col min="2052" max="2052" width="6.5703125" customWidth="1"/>
    <col min="2053" max="2053" width="87.7109375" customWidth="1"/>
    <col min="2054" max="2054" width="19.28515625" customWidth="1"/>
    <col min="2055" max="2055" width="4.5703125" customWidth="1"/>
    <col min="2056" max="2056" width="23.42578125" customWidth="1"/>
    <col min="2057" max="2057" width="40.140625" customWidth="1"/>
    <col min="2058" max="2058" width="5" customWidth="1"/>
    <col min="2305" max="2305" width="2.28515625" customWidth="1"/>
    <col min="2306" max="2306" width="0" hidden="1" customWidth="1"/>
    <col min="2307" max="2307" width="6" customWidth="1"/>
    <col min="2308" max="2308" width="6.5703125" customWidth="1"/>
    <col min="2309" max="2309" width="87.7109375" customWidth="1"/>
    <col min="2310" max="2310" width="19.28515625" customWidth="1"/>
    <col min="2311" max="2311" width="4.5703125" customWidth="1"/>
    <col min="2312" max="2312" width="23.42578125" customWidth="1"/>
    <col min="2313" max="2313" width="40.140625" customWidth="1"/>
    <col min="2314" max="2314" width="5" customWidth="1"/>
    <col min="2561" max="2561" width="2.28515625" customWidth="1"/>
    <col min="2562" max="2562" width="0" hidden="1" customWidth="1"/>
    <col min="2563" max="2563" width="6" customWidth="1"/>
    <col min="2564" max="2564" width="6.5703125" customWidth="1"/>
    <col min="2565" max="2565" width="87.7109375" customWidth="1"/>
    <col min="2566" max="2566" width="19.28515625" customWidth="1"/>
    <col min="2567" max="2567" width="4.5703125" customWidth="1"/>
    <col min="2568" max="2568" width="23.42578125" customWidth="1"/>
    <col min="2569" max="2569" width="40.140625" customWidth="1"/>
    <col min="2570" max="2570" width="5" customWidth="1"/>
    <col min="2817" max="2817" width="2.28515625" customWidth="1"/>
    <col min="2818" max="2818" width="0" hidden="1" customWidth="1"/>
    <col min="2819" max="2819" width="6" customWidth="1"/>
    <col min="2820" max="2820" width="6.5703125" customWidth="1"/>
    <col min="2821" max="2821" width="87.7109375" customWidth="1"/>
    <col min="2822" max="2822" width="19.28515625" customWidth="1"/>
    <col min="2823" max="2823" width="4.5703125" customWidth="1"/>
    <col min="2824" max="2824" width="23.42578125" customWidth="1"/>
    <col min="2825" max="2825" width="40.140625" customWidth="1"/>
    <col min="2826" max="2826" width="5" customWidth="1"/>
    <col min="3073" max="3073" width="2.28515625" customWidth="1"/>
    <col min="3074" max="3074" width="0" hidden="1" customWidth="1"/>
    <col min="3075" max="3075" width="6" customWidth="1"/>
    <col min="3076" max="3076" width="6.5703125" customWidth="1"/>
    <col min="3077" max="3077" width="87.7109375" customWidth="1"/>
    <col min="3078" max="3078" width="19.28515625" customWidth="1"/>
    <col min="3079" max="3079" width="4.5703125" customWidth="1"/>
    <col min="3080" max="3080" width="23.42578125" customWidth="1"/>
    <col min="3081" max="3081" width="40.140625" customWidth="1"/>
    <col min="3082" max="3082" width="5" customWidth="1"/>
    <col min="3329" max="3329" width="2.28515625" customWidth="1"/>
    <col min="3330" max="3330" width="0" hidden="1" customWidth="1"/>
    <col min="3331" max="3331" width="6" customWidth="1"/>
    <col min="3332" max="3332" width="6.5703125" customWidth="1"/>
    <col min="3333" max="3333" width="87.7109375" customWidth="1"/>
    <col min="3334" max="3334" width="19.28515625" customWidth="1"/>
    <col min="3335" max="3335" width="4.5703125" customWidth="1"/>
    <col min="3336" max="3336" width="23.42578125" customWidth="1"/>
    <col min="3337" max="3337" width="40.140625" customWidth="1"/>
    <col min="3338" max="3338" width="5" customWidth="1"/>
    <col min="3585" max="3585" width="2.28515625" customWidth="1"/>
    <col min="3586" max="3586" width="0" hidden="1" customWidth="1"/>
    <col min="3587" max="3587" width="6" customWidth="1"/>
    <col min="3588" max="3588" width="6.5703125" customWidth="1"/>
    <col min="3589" max="3589" width="87.7109375" customWidth="1"/>
    <col min="3590" max="3590" width="19.28515625" customWidth="1"/>
    <col min="3591" max="3591" width="4.5703125" customWidth="1"/>
    <col min="3592" max="3592" width="23.42578125" customWidth="1"/>
    <col min="3593" max="3593" width="40.140625" customWidth="1"/>
    <col min="3594" max="3594" width="5" customWidth="1"/>
    <col min="3841" max="3841" width="2.28515625" customWidth="1"/>
    <col min="3842" max="3842" width="0" hidden="1" customWidth="1"/>
    <col min="3843" max="3843" width="6" customWidth="1"/>
    <col min="3844" max="3844" width="6.5703125" customWidth="1"/>
    <col min="3845" max="3845" width="87.7109375" customWidth="1"/>
    <col min="3846" max="3846" width="19.28515625" customWidth="1"/>
    <col min="3847" max="3847" width="4.5703125" customWidth="1"/>
    <col min="3848" max="3848" width="23.42578125" customWidth="1"/>
    <col min="3849" max="3849" width="40.140625" customWidth="1"/>
    <col min="3850" max="3850" width="5" customWidth="1"/>
    <col min="4097" max="4097" width="2.28515625" customWidth="1"/>
    <col min="4098" max="4098" width="0" hidden="1" customWidth="1"/>
    <col min="4099" max="4099" width="6" customWidth="1"/>
    <col min="4100" max="4100" width="6.5703125" customWidth="1"/>
    <col min="4101" max="4101" width="87.7109375" customWidth="1"/>
    <col min="4102" max="4102" width="19.28515625" customWidth="1"/>
    <col min="4103" max="4103" width="4.5703125" customWidth="1"/>
    <col min="4104" max="4104" width="23.42578125" customWidth="1"/>
    <col min="4105" max="4105" width="40.140625" customWidth="1"/>
    <col min="4106" max="4106" width="5" customWidth="1"/>
    <col min="4353" max="4353" width="2.28515625" customWidth="1"/>
    <col min="4354" max="4354" width="0" hidden="1" customWidth="1"/>
    <col min="4355" max="4355" width="6" customWidth="1"/>
    <col min="4356" max="4356" width="6.5703125" customWidth="1"/>
    <col min="4357" max="4357" width="87.7109375" customWidth="1"/>
    <col min="4358" max="4358" width="19.28515625" customWidth="1"/>
    <col min="4359" max="4359" width="4.5703125" customWidth="1"/>
    <col min="4360" max="4360" width="23.42578125" customWidth="1"/>
    <col min="4361" max="4361" width="40.140625" customWidth="1"/>
    <col min="4362" max="4362" width="5" customWidth="1"/>
    <col min="4609" max="4609" width="2.28515625" customWidth="1"/>
    <col min="4610" max="4610" width="0" hidden="1" customWidth="1"/>
    <col min="4611" max="4611" width="6" customWidth="1"/>
    <col min="4612" max="4612" width="6.5703125" customWidth="1"/>
    <col min="4613" max="4613" width="87.7109375" customWidth="1"/>
    <col min="4614" max="4614" width="19.28515625" customWidth="1"/>
    <col min="4615" max="4615" width="4.5703125" customWidth="1"/>
    <col min="4616" max="4616" width="23.42578125" customWidth="1"/>
    <col min="4617" max="4617" width="40.140625" customWidth="1"/>
    <col min="4618" max="4618" width="5" customWidth="1"/>
    <col min="4865" max="4865" width="2.28515625" customWidth="1"/>
    <col min="4866" max="4866" width="0" hidden="1" customWidth="1"/>
    <col min="4867" max="4867" width="6" customWidth="1"/>
    <col min="4868" max="4868" width="6.5703125" customWidth="1"/>
    <col min="4869" max="4869" width="87.7109375" customWidth="1"/>
    <col min="4870" max="4870" width="19.28515625" customWidth="1"/>
    <col min="4871" max="4871" width="4.5703125" customWidth="1"/>
    <col min="4872" max="4872" width="23.42578125" customWidth="1"/>
    <col min="4873" max="4873" width="40.140625" customWidth="1"/>
    <col min="4874" max="4874" width="5" customWidth="1"/>
    <col min="5121" max="5121" width="2.28515625" customWidth="1"/>
    <col min="5122" max="5122" width="0" hidden="1" customWidth="1"/>
    <col min="5123" max="5123" width="6" customWidth="1"/>
    <col min="5124" max="5124" width="6.5703125" customWidth="1"/>
    <col min="5125" max="5125" width="87.7109375" customWidth="1"/>
    <col min="5126" max="5126" width="19.28515625" customWidth="1"/>
    <col min="5127" max="5127" width="4.5703125" customWidth="1"/>
    <col min="5128" max="5128" width="23.42578125" customWidth="1"/>
    <col min="5129" max="5129" width="40.140625" customWidth="1"/>
    <col min="5130" max="5130" width="5" customWidth="1"/>
    <col min="5377" max="5377" width="2.28515625" customWidth="1"/>
    <col min="5378" max="5378" width="0" hidden="1" customWidth="1"/>
    <col min="5379" max="5379" width="6" customWidth="1"/>
    <col min="5380" max="5380" width="6.5703125" customWidth="1"/>
    <col min="5381" max="5381" width="87.7109375" customWidth="1"/>
    <col min="5382" max="5382" width="19.28515625" customWidth="1"/>
    <col min="5383" max="5383" width="4.5703125" customWidth="1"/>
    <col min="5384" max="5384" width="23.42578125" customWidth="1"/>
    <col min="5385" max="5385" width="40.140625" customWidth="1"/>
    <col min="5386" max="5386" width="5" customWidth="1"/>
    <col min="5633" max="5633" width="2.28515625" customWidth="1"/>
    <col min="5634" max="5634" width="0" hidden="1" customWidth="1"/>
    <col min="5635" max="5635" width="6" customWidth="1"/>
    <col min="5636" max="5636" width="6.5703125" customWidth="1"/>
    <col min="5637" max="5637" width="87.7109375" customWidth="1"/>
    <col min="5638" max="5638" width="19.28515625" customWidth="1"/>
    <col min="5639" max="5639" width="4.5703125" customWidth="1"/>
    <col min="5640" max="5640" width="23.42578125" customWidth="1"/>
    <col min="5641" max="5641" width="40.140625" customWidth="1"/>
    <col min="5642" max="5642" width="5" customWidth="1"/>
    <col min="5889" max="5889" width="2.28515625" customWidth="1"/>
    <col min="5890" max="5890" width="0" hidden="1" customWidth="1"/>
    <col min="5891" max="5891" width="6" customWidth="1"/>
    <col min="5892" max="5892" width="6.5703125" customWidth="1"/>
    <col min="5893" max="5893" width="87.7109375" customWidth="1"/>
    <col min="5894" max="5894" width="19.28515625" customWidth="1"/>
    <col min="5895" max="5895" width="4.5703125" customWidth="1"/>
    <col min="5896" max="5896" width="23.42578125" customWidth="1"/>
    <col min="5897" max="5897" width="40.140625" customWidth="1"/>
    <col min="5898" max="5898" width="5" customWidth="1"/>
    <col min="6145" max="6145" width="2.28515625" customWidth="1"/>
    <col min="6146" max="6146" width="0" hidden="1" customWidth="1"/>
    <col min="6147" max="6147" width="6" customWidth="1"/>
    <col min="6148" max="6148" width="6.5703125" customWidth="1"/>
    <col min="6149" max="6149" width="87.7109375" customWidth="1"/>
    <col min="6150" max="6150" width="19.28515625" customWidth="1"/>
    <col min="6151" max="6151" width="4.5703125" customWidth="1"/>
    <col min="6152" max="6152" width="23.42578125" customWidth="1"/>
    <col min="6153" max="6153" width="40.140625" customWidth="1"/>
    <col min="6154" max="6154" width="5" customWidth="1"/>
    <col min="6401" max="6401" width="2.28515625" customWidth="1"/>
    <col min="6402" max="6402" width="0" hidden="1" customWidth="1"/>
    <col min="6403" max="6403" width="6" customWidth="1"/>
    <col min="6404" max="6404" width="6.5703125" customWidth="1"/>
    <col min="6405" max="6405" width="87.7109375" customWidth="1"/>
    <col min="6406" max="6406" width="19.28515625" customWidth="1"/>
    <col min="6407" max="6407" width="4.5703125" customWidth="1"/>
    <col min="6408" max="6408" width="23.42578125" customWidth="1"/>
    <col min="6409" max="6409" width="40.140625" customWidth="1"/>
    <col min="6410" max="6410" width="5" customWidth="1"/>
    <col min="6657" max="6657" width="2.28515625" customWidth="1"/>
    <col min="6658" max="6658" width="0" hidden="1" customWidth="1"/>
    <col min="6659" max="6659" width="6" customWidth="1"/>
    <col min="6660" max="6660" width="6.5703125" customWidth="1"/>
    <col min="6661" max="6661" width="87.7109375" customWidth="1"/>
    <col min="6662" max="6662" width="19.28515625" customWidth="1"/>
    <col min="6663" max="6663" width="4.5703125" customWidth="1"/>
    <col min="6664" max="6664" width="23.42578125" customWidth="1"/>
    <col min="6665" max="6665" width="40.140625" customWidth="1"/>
    <col min="6666" max="6666" width="5" customWidth="1"/>
    <col min="6913" max="6913" width="2.28515625" customWidth="1"/>
    <col min="6914" max="6914" width="0" hidden="1" customWidth="1"/>
    <col min="6915" max="6915" width="6" customWidth="1"/>
    <col min="6916" max="6916" width="6.5703125" customWidth="1"/>
    <col min="6917" max="6917" width="87.7109375" customWidth="1"/>
    <col min="6918" max="6918" width="19.28515625" customWidth="1"/>
    <col min="6919" max="6919" width="4.5703125" customWidth="1"/>
    <col min="6920" max="6920" width="23.42578125" customWidth="1"/>
    <col min="6921" max="6921" width="40.140625" customWidth="1"/>
    <col min="6922" max="6922" width="5" customWidth="1"/>
    <col min="7169" max="7169" width="2.28515625" customWidth="1"/>
    <col min="7170" max="7170" width="0" hidden="1" customWidth="1"/>
    <col min="7171" max="7171" width="6" customWidth="1"/>
    <col min="7172" max="7172" width="6.5703125" customWidth="1"/>
    <col min="7173" max="7173" width="87.7109375" customWidth="1"/>
    <col min="7174" max="7174" width="19.28515625" customWidth="1"/>
    <col min="7175" max="7175" width="4.5703125" customWidth="1"/>
    <col min="7176" max="7176" width="23.42578125" customWidth="1"/>
    <col min="7177" max="7177" width="40.140625" customWidth="1"/>
    <col min="7178" max="7178" width="5" customWidth="1"/>
    <col min="7425" max="7425" width="2.28515625" customWidth="1"/>
    <col min="7426" max="7426" width="0" hidden="1" customWidth="1"/>
    <col min="7427" max="7427" width="6" customWidth="1"/>
    <col min="7428" max="7428" width="6.5703125" customWidth="1"/>
    <col min="7429" max="7429" width="87.7109375" customWidth="1"/>
    <col min="7430" max="7430" width="19.28515625" customWidth="1"/>
    <col min="7431" max="7431" width="4.5703125" customWidth="1"/>
    <col min="7432" max="7432" width="23.42578125" customWidth="1"/>
    <col min="7433" max="7433" width="40.140625" customWidth="1"/>
    <col min="7434" max="7434" width="5" customWidth="1"/>
    <col min="7681" max="7681" width="2.28515625" customWidth="1"/>
    <col min="7682" max="7682" width="0" hidden="1" customWidth="1"/>
    <col min="7683" max="7683" width="6" customWidth="1"/>
    <col min="7684" max="7684" width="6.5703125" customWidth="1"/>
    <col min="7685" max="7685" width="87.7109375" customWidth="1"/>
    <col min="7686" max="7686" width="19.28515625" customWidth="1"/>
    <col min="7687" max="7687" width="4.5703125" customWidth="1"/>
    <col min="7688" max="7688" width="23.42578125" customWidth="1"/>
    <col min="7689" max="7689" width="40.140625" customWidth="1"/>
    <col min="7690" max="7690" width="5" customWidth="1"/>
    <col min="7937" max="7937" width="2.28515625" customWidth="1"/>
    <col min="7938" max="7938" width="0" hidden="1" customWidth="1"/>
    <col min="7939" max="7939" width="6" customWidth="1"/>
    <col min="7940" max="7940" width="6.5703125" customWidth="1"/>
    <col min="7941" max="7941" width="87.7109375" customWidth="1"/>
    <col min="7942" max="7942" width="19.28515625" customWidth="1"/>
    <col min="7943" max="7943" width="4.5703125" customWidth="1"/>
    <col min="7944" max="7944" width="23.42578125" customWidth="1"/>
    <col min="7945" max="7945" width="40.140625" customWidth="1"/>
    <col min="7946" max="7946" width="5" customWidth="1"/>
    <col min="8193" max="8193" width="2.28515625" customWidth="1"/>
    <col min="8194" max="8194" width="0" hidden="1" customWidth="1"/>
    <col min="8195" max="8195" width="6" customWidth="1"/>
    <col min="8196" max="8196" width="6.5703125" customWidth="1"/>
    <col min="8197" max="8197" width="87.7109375" customWidth="1"/>
    <col min="8198" max="8198" width="19.28515625" customWidth="1"/>
    <col min="8199" max="8199" width="4.5703125" customWidth="1"/>
    <col min="8200" max="8200" width="23.42578125" customWidth="1"/>
    <col min="8201" max="8201" width="40.140625" customWidth="1"/>
    <col min="8202" max="8202" width="5" customWidth="1"/>
    <col min="8449" max="8449" width="2.28515625" customWidth="1"/>
    <col min="8450" max="8450" width="0" hidden="1" customWidth="1"/>
    <col min="8451" max="8451" width="6" customWidth="1"/>
    <col min="8452" max="8452" width="6.5703125" customWidth="1"/>
    <col min="8453" max="8453" width="87.7109375" customWidth="1"/>
    <col min="8454" max="8454" width="19.28515625" customWidth="1"/>
    <col min="8455" max="8455" width="4.5703125" customWidth="1"/>
    <col min="8456" max="8456" width="23.42578125" customWidth="1"/>
    <col min="8457" max="8457" width="40.140625" customWidth="1"/>
    <col min="8458" max="8458" width="5" customWidth="1"/>
    <col min="8705" max="8705" width="2.28515625" customWidth="1"/>
    <col min="8706" max="8706" width="0" hidden="1" customWidth="1"/>
    <col min="8707" max="8707" width="6" customWidth="1"/>
    <col min="8708" max="8708" width="6.5703125" customWidth="1"/>
    <col min="8709" max="8709" width="87.7109375" customWidth="1"/>
    <col min="8710" max="8710" width="19.28515625" customWidth="1"/>
    <col min="8711" max="8711" width="4.5703125" customWidth="1"/>
    <col min="8712" max="8712" width="23.42578125" customWidth="1"/>
    <col min="8713" max="8713" width="40.140625" customWidth="1"/>
    <col min="8714" max="8714" width="5" customWidth="1"/>
    <col min="8961" max="8961" width="2.28515625" customWidth="1"/>
    <col min="8962" max="8962" width="0" hidden="1" customWidth="1"/>
    <col min="8963" max="8963" width="6" customWidth="1"/>
    <col min="8964" max="8964" width="6.5703125" customWidth="1"/>
    <col min="8965" max="8965" width="87.7109375" customWidth="1"/>
    <col min="8966" max="8966" width="19.28515625" customWidth="1"/>
    <col min="8967" max="8967" width="4.5703125" customWidth="1"/>
    <col min="8968" max="8968" width="23.42578125" customWidth="1"/>
    <col min="8969" max="8969" width="40.140625" customWidth="1"/>
    <col min="8970" max="8970" width="5" customWidth="1"/>
    <col min="9217" max="9217" width="2.28515625" customWidth="1"/>
    <col min="9218" max="9218" width="0" hidden="1" customWidth="1"/>
    <col min="9219" max="9219" width="6" customWidth="1"/>
    <col min="9220" max="9220" width="6.5703125" customWidth="1"/>
    <col min="9221" max="9221" width="87.7109375" customWidth="1"/>
    <col min="9222" max="9222" width="19.28515625" customWidth="1"/>
    <col min="9223" max="9223" width="4.5703125" customWidth="1"/>
    <col min="9224" max="9224" width="23.42578125" customWidth="1"/>
    <col min="9225" max="9225" width="40.140625" customWidth="1"/>
    <col min="9226" max="9226" width="5" customWidth="1"/>
    <col min="9473" max="9473" width="2.28515625" customWidth="1"/>
    <col min="9474" max="9474" width="0" hidden="1" customWidth="1"/>
    <col min="9475" max="9475" width="6" customWidth="1"/>
    <col min="9476" max="9476" width="6.5703125" customWidth="1"/>
    <col min="9477" max="9477" width="87.7109375" customWidth="1"/>
    <col min="9478" max="9478" width="19.28515625" customWidth="1"/>
    <col min="9479" max="9479" width="4.5703125" customWidth="1"/>
    <col min="9480" max="9480" width="23.42578125" customWidth="1"/>
    <col min="9481" max="9481" width="40.140625" customWidth="1"/>
    <col min="9482" max="9482" width="5" customWidth="1"/>
    <col min="9729" max="9729" width="2.28515625" customWidth="1"/>
    <col min="9730" max="9730" width="0" hidden="1" customWidth="1"/>
    <col min="9731" max="9731" width="6" customWidth="1"/>
    <col min="9732" max="9732" width="6.5703125" customWidth="1"/>
    <col min="9733" max="9733" width="87.7109375" customWidth="1"/>
    <col min="9734" max="9734" width="19.28515625" customWidth="1"/>
    <col min="9735" max="9735" width="4.5703125" customWidth="1"/>
    <col min="9736" max="9736" width="23.42578125" customWidth="1"/>
    <col min="9737" max="9737" width="40.140625" customWidth="1"/>
    <col min="9738" max="9738" width="5" customWidth="1"/>
    <col min="9985" max="9985" width="2.28515625" customWidth="1"/>
    <col min="9986" max="9986" width="0" hidden="1" customWidth="1"/>
    <col min="9987" max="9987" width="6" customWidth="1"/>
    <col min="9988" max="9988" width="6.5703125" customWidth="1"/>
    <col min="9989" max="9989" width="87.7109375" customWidth="1"/>
    <col min="9990" max="9990" width="19.28515625" customWidth="1"/>
    <col min="9991" max="9991" width="4.5703125" customWidth="1"/>
    <col min="9992" max="9992" width="23.42578125" customWidth="1"/>
    <col min="9993" max="9993" width="40.140625" customWidth="1"/>
    <col min="9994" max="9994" width="5" customWidth="1"/>
    <col min="10241" max="10241" width="2.28515625" customWidth="1"/>
    <col min="10242" max="10242" width="0" hidden="1" customWidth="1"/>
    <col min="10243" max="10243" width="6" customWidth="1"/>
    <col min="10244" max="10244" width="6.5703125" customWidth="1"/>
    <col min="10245" max="10245" width="87.7109375" customWidth="1"/>
    <col min="10246" max="10246" width="19.28515625" customWidth="1"/>
    <col min="10247" max="10247" width="4.5703125" customWidth="1"/>
    <col min="10248" max="10248" width="23.42578125" customWidth="1"/>
    <col min="10249" max="10249" width="40.140625" customWidth="1"/>
    <col min="10250" max="10250" width="5" customWidth="1"/>
    <col min="10497" max="10497" width="2.28515625" customWidth="1"/>
    <col min="10498" max="10498" width="0" hidden="1" customWidth="1"/>
    <col min="10499" max="10499" width="6" customWidth="1"/>
    <col min="10500" max="10500" width="6.5703125" customWidth="1"/>
    <col min="10501" max="10501" width="87.7109375" customWidth="1"/>
    <col min="10502" max="10502" width="19.28515625" customWidth="1"/>
    <col min="10503" max="10503" width="4.5703125" customWidth="1"/>
    <col min="10504" max="10504" width="23.42578125" customWidth="1"/>
    <col min="10505" max="10505" width="40.140625" customWidth="1"/>
    <col min="10506" max="10506" width="5" customWidth="1"/>
    <col min="10753" max="10753" width="2.28515625" customWidth="1"/>
    <col min="10754" max="10754" width="0" hidden="1" customWidth="1"/>
    <col min="10755" max="10755" width="6" customWidth="1"/>
    <col min="10756" max="10756" width="6.5703125" customWidth="1"/>
    <col min="10757" max="10757" width="87.7109375" customWidth="1"/>
    <col min="10758" max="10758" width="19.28515625" customWidth="1"/>
    <col min="10759" max="10759" width="4.5703125" customWidth="1"/>
    <col min="10760" max="10760" width="23.42578125" customWidth="1"/>
    <col min="10761" max="10761" width="40.140625" customWidth="1"/>
    <col min="10762" max="10762" width="5" customWidth="1"/>
    <col min="11009" max="11009" width="2.28515625" customWidth="1"/>
    <col min="11010" max="11010" width="0" hidden="1" customWidth="1"/>
    <col min="11011" max="11011" width="6" customWidth="1"/>
    <col min="11012" max="11012" width="6.5703125" customWidth="1"/>
    <col min="11013" max="11013" width="87.7109375" customWidth="1"/>
    <col min="11014" max="11014" width="19.28515625" customWidth="1"/>
    <col min="11015" max="11015" width="4.5703125" customWidth="1"/>
    <col min="11016" max="11016" width="23.42578125" customWidth="1"/>
    <col min="11017" max="11017" width="40.140625" customWidth="1"/>
    <col min="11018" max="11018" width="5" customWidth="1"/>
    <col min="11265" max="11265" width="2.28515625" customWidth="1"/>
    <col min="11266" max="11266" width="0" hidden="1" customWidth="1"/>
    <col min="11267" max="11267" width="6" customWidth="1"/>
    <col min="11268" max="11268" width="6.5703125" customWidth="1"/>
    <col min="11269" max="11269" width="87.7109375" customWidth="1"/>
    <col min="11270" max="11270" width="19.28515625" customWidth="1"/>
    <col min="11271" max="11271" width="4.5703125" customWidth="1"/>
    <col min="11272" max="11272" width="23.42578125" customWidth="1"/>
    <col min="11273" max="11273" width="40.140625" customWidth="1"/>
    <col min="11274" max="11274" width="5" customWidth="1"/>
    <col min="11521" max="11521" width="2.28515625" customWidth="1"/>
    <col min="11522" max="11522" width="0" hidden="1" customWidth="1"/>
    <col min="11523" max="11523" width="6" customWidth="1"/>
    <col min="11524" max="11524" width="6.5703125" customWidth="1"/>
    <col min="11525" max="11525" width="87.7109375" customWidth="1"/>
    <col min="11526" max="11526" width="19.28515625" customWidth="1"/>
    <col min="11527" max="11527" width="4.5703125" customWidth="1"/>
    <col min="11528" max="11528" width="23.42578125" customWidth="1"/>
    <col min="11529" max="11529" width="40.140625" customWidth="1"/>
    <col min="11530" max="11530" width="5" customWidth="1"/>
    <col min="11777" max="11777" width="2.28515625" customWidth="1"/>
    <col min="11778" max="11778" width="0" hidden="1" customWidth="1"/>
    <col min="11779" max="11779" width="6" customWidth="1"/>
    <col min="11780" max="11780" width="6.5703125" customWidth="1"/>
    <col min="11781" max="11781" width="87.7109375" customWidth="1"/>
    <col min="11782" max="11782" width="19.28515625" customWidth="1"/>
    <col min="11783" max="11783" width="4.5703125" customWidth="1"/>
    <col min="11784" max="11784" width="23.42578125" customWidth="1"/>
    <col min="11785" max="11785" width="40.140625" customWidth="1"/>
    <col min="11786" max="11786" width="5" customWidth="1"/>
    <col min="12033" max="12033" width="2.28515625" customWidth="1"/>
    <col min="12034" max="12034" width="0" hidden="1" customWidth="1"/>
    <col min="12035" max="12035" width="6" customWidth="1"/>
    <col min="12036" max="12036" width="6.5703125" customWidth="1"/>
    <col min="12037" max="12037" width="87.7109375" customWidth="1"/>
    <col min="12038" max="12038" width="19.28515625" customWidth="1"/>
    <col min="12039" max="12039" width="4.5703125" customWidth="1"/>
    <col min="12040" max="12040" width="23.42578125" customWidth="1"/>
    <col min="12041" max="12041" width="40.140625" customWidth="1"/>
    <col min="12042" max="12042" width="5" customWidth="1"/>
    <col min="12289" max="12289" width="2.28515625" customWidth="1"/>
    <col min="12290" max="12290" width="0" hidden="1" customWidth="1"/>
    <col min="12291" max="12291" width="6" customWidth="1"/>
    <col min="12292" max="12292" width="6.5703125" customWidth="1"/>
    <col min="12293" max="12293" width="87.7109375" customWidth="1"/>
    <col min="12294" max="12294" width="19.28515625" customWidth="1"/>
    <col min="12295" max="12295" width="4.5703125" customWidth="1"/>
    <col min="12296" max="12296" width="23.42578125" customWidth="1"/>
    <col min="12297" max="12297" width="40.140625" customWidth="1"/>
    <col min="12298" max="12298" width="5" customWidth="1"/>
    <col min="12545" max="12545" width="2.28515625" customWidth="1"/>
    <col min="12546" max="12546" width="0" hidden="1" customWidth="1"/>
    <col min="12547" max="12547" width="6" customWidth="1"/>
    <col min="12548" max="12548" width="6.5703125" customWidth="1"/>
    <col min="12549" max="12549" width="87.7109375" customWidth="1"/>
    <col min="12550" max="12550" width="19.28515625" customWidth="1"/>
    <col min="12551" max="12551" width="4.5703125" customWidth="1"/>
    <col min="12552" max="12552" width="23.42578125" customWidth="1"/>
    <col min="12553" max="12553" width="40.140625" customWidth="1"/>
    <col min="12554" max="12554" width="5" customWidth="1"/>
    <col min="12801" max="12801" width="2.28515625" customWidth="1"/>
    <col min="12802" max="12802" width="0" hidden="1" customWidth="1"/>
    <col min="12803" max="12803" width="6" customWidth="1"/>
    <col min="12804" max="12804" width="6.5703125" customWidth="1"/>
    <col min="12805" max="12805" width="87.7109375" customWidth="1"/>
    <col min="12806" max="12806" width="19.28515625" customWidth="1"/>
    <col min="12807" max="12807" width="4.5703125" customWidth="1"/>
    <col min="12808" max="12808" width="23.42578125" customWidth="1"/>
    <col min="12809" max="12809" width="40.140625" customWidth="1"/>
    <col min="12810" max="12810" width="5" customWidth="1"/>
    <col min="13057" max="13057" width="2.28515625" customWidth="1"/>
    <col min="13058" max="13058" width="0" hidden="1" customWidth="1"/>
    <col min="13059" max="13059" width="6" customWidth="1"/>
    <col min="13060" max="13060" width="6.5703125" customWidth="1"/>
    <col min="13061" max="13061" width="87.7109375" customWidth="1"/>
    <col min="13062" max="13062" width="19.28515625" customWidth="1"/>
    <col min="13063" max="13063" width="4.5703125" customWidth="1"/>
    <col min="13064" max="13064" width="23.42578125" customWidth="1"/>
    <col min="13065" max="13065" width="40.140625" customWidth="1"/>
    <col min="13066" max="13066" width="5" customWidth="1"/>
    <col min="13313" max="13313" width="2.28515625" customWidth="1"/>
    <col min="13314" max="13314" width="0" hidden="1" customWidth="1"/>
    <col min="13315" max="13315" width="6" customWidth="1"/>
    <col min="13316" max="13316" width="6.5703125" customWidth="1"/>
    <col min="13317" max="13317" width="87.7109375" customWidth="1"/>
    <col min="13318" max="13318" width="19.28515625" customWidth="1"/>
    <col min="13319" max="13319" width="4.5703125" customWidth="1"/>
    <col min="13320" max="13320" width="23.42578125" customWidth="1"/>
    <col min="13321" max="13321" width="40.140625" customWidth="1"/>
    <col min="13322" max="13322" width="5" customWidth="1"/>
    <col min="13569" max="13569" width="2.28515625" customWidth="1"/>
    <col min="13570" max="13570" width="0" hidden="1" customWidth="1"/>
    <col min="13571" max="13571" width="6" customWidth="1"/>
    <col min="13572" max="13572" width="6.5703125" customWidth="1"/>
    <col min="13573" max="13573" width="87.7109375" customWidth="1"/>
    <col min="13574" max="13574" width="19.28515625" customWidth="1"/>
    <col min="13575" max="13575" width="4.5703125" customWidth="1"/>
    <col min="13576" max="13576" width="23.42578125" customWidth="1"/>
    <col min="13577" max="13577" width="40.140625" customWidth="1"/>
    <col min="13578" max="13578" width="5" customWidth="1"/>
    <col min="13825" max="13825" width="2.28515625" customWidth="1"/>
    <col min="13826" max="13826" width="0" hidden="1" customWidth="1"/>
    <col min="13827" max="13827" width="6" customWidth="1"/>
    <col min="13828" max="13828" width="6.5703125" customWidth="1"/>
    <col min="13829" max="13829" width="87.7109375" customWidth="1"/>
    <col min="13830" max="13830" width="19.28515625" customWidth="1"/>
    <col min="13831" max="13831" width="4.5703125" customWidth="1"/>
    <col min="13832" max="13832" width="23.42578125" customWidth="1"/>
    <col min="13833" max="13833" width="40.140625" customWidth="1"/>
    <col min="13834" max="13834" width="5" customWidth="1"/>
    <col min="14081" max="14081" width="2.28515625" customWidth="1"/>
    <col min="14082" max="14082" width="0" hidden="1" customWidth="1"/>
    <col min="14083" max="14083" width="6" customWidth="1"/>
    <col min="14084" max="14084" width="6.5703125" customWidth="1"/>
    <col min="14085" max="14085" width="87.7109375" customWidth="1"/>
    <col min="14086" max="14086" width="19.28515625" customWidth="1"/>
    <col min="14087" max="14087" width="4.5703125" customWidth="1"/>
    <col min="14088" max="14088" width="23.42578125" customWidth="1"/>
    <col min="14089" max="14089" width="40.140625" customWidth="1"/>
    <col min="14090" max="14090" width="5" customWidth="1"/>
    <col min="14337" max="14337" width="2.28515625" customWidth="1"/>
    <col min="14338" max="14338" width="0" hidden="1" customWidth="1"/>
    <col min="14339" max="14339" width="6" customWidth="1"/>
    <col min="14340" max="14340" width="6.5703125" customWidth="1"/>
    <col min="14341" max="14341" width="87.7109375" customWidth="1"/>
    <col min="14342" max="14342" width="19.28515625" customWidth="1"/>
    <col min="14343" max="14343" width="4.5703125" customWidth="1"/>
    <col min="14344" max="14344" width="23.42578125" customWidth="1"/>
    <col min="14345" max="14345" width="40.140625" customWidth="1"/>
    <col min="14346" max="14346" width="5" customWidth="1"/>
    <col min="14593" max="14593" width="2.28515625" customWidth="1"/>
    <col min="14594" max="14594" width="0" hidden="1" customWidth="1"/>
    <col min="14595" max="14595" width="6" customWidth="1"/>
    <col min="14596" max="14596" width="6.5703125" customWidth="1"/>
    <col min="14597" max="14597" width="87.7109375" customWidth="1"/>
    <col min="14598" max="14598" width="19.28515625" customWidth="1"/>
    <col min="14599" max="14599" width="4.5703125" customWidth="1"/>
    <col min="14600" max="14600" width="23.42578125" customWidth="1"/>
    <col min="14601" max="14601" width="40.140625" customWidth="1"/>
    <col min="14602" max="14602" width="5" customWidth="1"/>
    <col min="14849" max="14849" width="2.28515625" customWidth="1"/>
    <col min="14850" max="14850" width="0" hidden="1" customWidth="1"/>
    <col min="14851" max="14851" width="6" customWidth="1"/>
    <col min="14852" max="14852" width="6.5703125" customWidth="1"/>
    <col min="14853" max="14853" width="87.7109375" customWidth="1"/>
    <col min="14854" max="14854" width="19.28515625" customWidth="1"/>
    <col min="14855" max="14855" width="4.5703125" customWidth="1"/>
    <col min="14856" max="14856" width="23.42578125" customWidth="1"/>
    <col min="14857" max="14857" width="40.140625" customWidth="1"/>
    <col min="14858" max="14858" width="5" customWidth="1"/>
    <col min="15105" max="15105" width="2.28515625" customWidth="1"/>
    <col min="15106" max="15106" width="0" hidden="1" customWidth="1"/>
    <col min="15107" max="15107" width="6" customWidth="1"/>
    <col min="15108" max="15108" width="6.5703125" customWidth="1"/>
    <col min="15109" max="15109" width="87.7109375" customWidth="1"/>
    <col min="15110" max="15110" width="19.28515625" customWidth="1"/>
    <col min="15111" max="15111" width="4.5703125" customWidth="1"/>
    <col min="15112" max="15112" width="23.42578125" customWidth="1"/>
    <col min="15113" max="15113" width="40.140625" customWidth="1"/>
    <col min="15114" max="15114" width="5" customWidth="1"/>
    <col min="15361" max="15361" width="2.28515625" customWidth="1"/>
    <col min="15362" max="15362" width="0" hidden="1" customWidth="1"/>
    <col min="15363" max="15363" width="6" customWidth="1"/>
    <col min="15364" max="15364" width="6.5703125" customWidth="1"/>
    <col min="15365" max="15365" width="87.7109375" customWidth="1"/>
    <col min="15366" max="15366" width="19.28515625" customWidth="1"/>
    <col min="15367" max="15367" width="4.5703125" customWidth="1"/>
    <col min="15368" max="15368" width="23.42578125" customWidth="1"/>
    <col min="15369" max="15369" width="40.140625" customWidth="1"/>
    <col min="15370" max="15370" width="5" customWidth="1"/>
    <col min="15617" max="15617" width="2.28515625" customWidth="1"/>
    <col min="15618" max="15618" width="0" hidden="1" customWidth="1"/>
    <col min="15619" max="15619" width="6" customWidth="1"/>
    <col min="15620" max="15620" width="6.5703125" customWidth="1"/>
    <col min="15621" max="15621" width="87.7109375" customWidth="1"/>
    <col min="15622" max="15622" width="19.28515625" customWidth="1"/>
    <col min="15623" max="15623" width="4.5703125" customWidth="1"/>
    <col min="15624" max="15624" width="23.42578125" customWidth="1"/>
    <col min="15625" max="15625" width="40.140625" customWidth="1"/>
    <col min="15626" max="15626" width="5" customWidth="1"/>
    <col min="15873" max="15873" width="2.28515625" customWidth="1"/>
    <col min="15874" max="15874" width="0" hidden="1" customWidth="1"/>
    <col min="15875" max="15875" width="6" customWidth="1"/>
    <col min="15876" max="15876" width="6.5703125" customWidth="1"/>
    <col min="15877" max="15877" width="87.7109375" customWidth="1"/>
    <col min="15878" max="15878" width="19.28515625" customWidth="1"/>
    <col min="15879" max="15879" width="4.5703125" customWidth="1"/>
    <col min="15880" max="15880" width="23.42578125" customWidth="1"/>
    <col min="15881" max="15881" width="40.140625" customWidth="1"/>
    <col min="15882" max="15882" width="5" customWidth="1"/>
    <col min="16129" max="16129" width="2.28515625" customWidth="1"/>
    <col min="16130" max="16130" width="0" hidden="1" customWidth="1"/>
    <col min="16131" max="16131" width="6" customWidth="1"/>
    <col min="16132" max="16132" width="6.5703125" customWidth="1"/>
    <col min="16133" max="16133" width="87.7109375" customWidth="1"/>
    <col min="16134" max="16134" width="19.28515625" customWidth="1"/>
    <col min="16135" max="16135" width="4.5703125" customWidth="1"/>
    <col min="16136" max="16136" width="23.42578125" customWidth="1"/>
    <col min="16137" max="16137" width="40.140625" customWidth="1"/>
    <col min="16138" max="16138" width="5" customWidth="1"/>
  </cols>
  <sheetData>
    <row r="1" spans="1:10" ht="33" customHeight="1" x14ac:dyDescent="0.25"/>
    <row r="2" spans="1:10" ht="12.4" customHeight="1" x14ac:dyDescent="0.25">
      <c r="C2" s="271"/>
      <c r="D2" s="272"/>
      <c r="E2" s="272"/>
      <c r="F2" s="272"/>
      <c r="G2" s="272"/>
      <c r="H2" s="272"/>
      <c r="I2" s="273"/>
    </row>
    <row r="3" spans="1:10" ht="17.100000000000001" customHeight="1" x14ac:dyDescent="0.25">
      <c r="C3" s="424" t="s">
        <v>171</v>
      </c>
      <c r="D3" s="425"/>
      <c r="E3" s="425"/>
      <c r="F3" s="425"/>
      <c r="G3" s="425"/>
      <c r="I3" s="274"/>
    </row>
    <row r="4" spans="1:10" ht="5.0999999999999996" customHeight="1" x14ac:dyDescent="0.25">
      <c r="C4" s="275"/>
      <c r="D4" s="276"/>
      <c r="E4" s="276"/>
      <c r="F4" s="276"/>
      <c r="G4" s="276"/>
      <c r="I4" s="274"/>
    </row>
    <row r="5" spans="1:10" ht="17.100000000000001" customHeight="1" x14ac:dyDescent="0.25">
      <c r="C5" s="424" t="s">
        <v>172</v>
      </c>
      <c r="D5" s="425"/>
      <c r="E5" s="425"/>
      <c r="F5" s="425"/>
      <c r="G5" s="425"/>
      <c r="I5" s="274"/>
    </row>
    <row r="6" spans="1:10" ht="3.95" customHeight="1" x14ac:dyDescent="0.25">
      <c r="C6" s="275"/>
      <c r="D6" s="276"/>
      <c r="E6" s="276"/>
      <c r="F6" s="276"/>
      <c r="G6" s="276"/>
      <c r="I6" s="274"/>
    </row>
    <row r="7" spans="1:10" ht="17.100000000000001" customHeight="1" x14ac:dyDescent="0.25">
      <c r="C7" s="424" t="s">
        <v>173</v>
      </c>
      <c r="D7" s="425"/>
      <c r="E7" s="425"/>
      <c r="F7" s="425"/>
      <c r="G7" s="425"/>
      <c r="I7" s="274"/>
    </row>
    <row r="8" spans="1:10" ht="42.75" customHeight="1" x14ac:dyDescent="0.25">
      <c r="C8" s="277"/>
      <c r="D8" s="278"/>
      <c r="E8" s="278"/>
      <c r="F8" s="278"/>
      <c r="G8" s="278"/>
      <c r="H8" s="278"/>
      <c r="I8" s="279"/>
    </row>
    <row r="9" spans="1:10" ht="15.2" customHeight="1" x14ac:dyDescent="0.25"/>
    <row r="10" spans="1:10" ht="45.6" customHeight="1" x14ac:dyDescent="0.25">
      <c r="B10" s="418" t="s">
        <v>174</v>
      </c>
      <c r="C10" s="426"/>
      <c r="D10" s="426"/>
      <c r="E10" s="426"/>
      <c r="F10" s="426"/>
      <c r="G10" s="426"/>
      <c r="H10" s="426"/>
      <c r="I10" s="426"/>
      <c r="J10" s="426"/>
    </row>
    <row r="11" spans="1:10" ht="12.75" customHeight="1" x14ac:dyDescent="0.25">
      <c r="A11" s="280"/>
      <c r="B11" s="427" t="s">
        <v>175</v>
      </c>
      <c r="C11" s="428"/>
      <c r="D11" s="427" t="s">
        <v>176</v>
      </c>
      <c r="E11" s="428"/>
      <c r="F11" s="427" t="s">
        <v>177</v>
      </c>
      <c r="G11" s="428"/>
      <c r="H11" s="281" t="s">
        <v>178</v>
      </c>
      <c r="I11" s="427" t="s">
        <v>179</v>
      </c>
      <c r="J11" s="428"/>
    </row>
    <row r="12" spans="1:10" ht="12.75" customHeight="1" x14ac:dyDescent="0.25">
      <c r="A12" s="280"/>
      <c r="B12" s="412">
        <v>1</v>
      </c>
      <c r="C12" s="413"/>
      <c r="D12" s="412" t="s">
        <v>180</v>
      </c>
      <c r="E12" s="413"/>
      <c r="F12" s="414">
        <v>345565.87</v>
      </c>
      <c r="G12" s="413"/>
      <c r="H12" s="282" t="s">
        <v>181</v>
      </c>
      <c r="I12" s="412" t="s">
        <v>182</v>
      </c>
      <c r="J12" s="413"/>
    </row>
    <row r="13" spans="1:10" ht="12.75" customHeight="1" x14ac:dyDescent="0.25">
      <c r="A13" s="280"/>
      <c r="B13" s="412">
        <v>2</v>
      </c>
      <c r="C13" s="413"/>
      <c r="D13" s="412" t="s">
        <v>183</v>
      </c>
      <c r="E13" s="413"/>
      <c r="F13" s="414">
        <v>346916.74</v>
      </c>
      <c r="G13" s="413"/>
      <c r="H13" s="282" t="s">
        <v>184</v>
      </c>
      <c r="I13" s="412" t="s">
        <v>182</v>
      </c>
      <c r="J13" s="413"/>
    </row>
    <row r="14" spans="1:10" ht="12.75" customHeight="1" x14ac:dyDescent="0.25">
      <c r="A14" s="280"/>
      <c r="B14" s="412">
        <v>3</v>
      </c>
      <c r="C14" s="413"/>
      <c r="D14" s="412" t="s">
        <v>185</v>
      </c>
      <c r="E14" s="413"/>
      <c r="F14" s="414">
        <v>365739.42</v>
      </c>
      <c r="G14" s="413"/>
      <c r="H14" s="282" t="s">
        <v>186</v>
      </c>
      <c r="I14" s="412" t="s">
        <v>182</v>
      </c>
      <c r="J14" s="413"/>
    </row>
    <row r="15" spans="1:10" ht="28.5" customHeight="1" x14ac:dyDescent="0.25">
      <c r="A15" s="280"/>
      <c r="B15" s="416"/>
      <c r="C15" s="413"/>
      <c r="D15" s="416" t="s">
        <v>187</v>
      </c>
      <c r="E15" s="413"/>
      <c r="F15" s="417">
        <f>SUM(F12:F14)</f>
        <v>1058222.03</v>
      </c>
      <c r="G15" s="413"/>
      <c r="H15" s="283"/>
      <c r="I15" s="416"/>
      <c r="J15" s="413"/>
    </row>
    <row r="16" spans="1:10" ht="66" customHeight="1" x14ac:dyDescent="0.25">
      <c r="B16" s="418" t="s">
        <v>188</v>
      </c>
      <c r="C16" s="419"/>
      <c r="D16" s="419"/>
      <c r="E16" s="419"/>
      <c r="F16" s="419"/>
      <c r="G16" s="419"/>
      <c r="H16" s="419"/>
      <c r="I16" s="419"/>
      <c r="J16" s="419"/>
    </row>
    <row r="17" spans="2:10" ht="12.75" customHeight="1" x14ac:dyDescent="0.25">
      <c r="B17" s="421" t="s">
        <v>175</v>
      </c>
      <c r="C17" s="413"/>
      <c r="D17" s="421" t="s">
        <v>176</v>
      </c>
      <c r="E17" s="413"/>
      <c r="F17" s="421" t="s">
        <v>177</v>
      </c>
      <c r="G17" s="413"/>
      <c r="H17" s="284" t="s">
        <v>178</v>
      </c>
      <c r="I17" s="421" t="s">
        <v>179</v>
      </c>
      <c r="J17" s="413"/>
    </row>
    <row r="18" spans="2:10" ht="12.75" customHeight="1" x14ac:dyDescent="0.25">
      <c r="B18" s="412">
        <v>1</v>
      </c>
      <c r="C18" s="413"/>
      <c r="D18" s="412" t="s">
        <v>189</v>
      </c>
      <c r="E18" s="413"/>
      <c r="F18" s="414">
        <v>299</v>
      </c>
      <c r="G18" s="413"/>
      <c r="H18" s="282" t="s">
        <v>190</v>
      </c>
      <c r="I18" s="412" t="s">
        <v>191</v>
      </c>
      <c r="J18" s="413"/>
    </row>
    <row r="19" spans="2:10" ht="12.75" customHeight="1" x14ac:dyDescent="0.25">
      <c r="B19" s="412">
        <v>2</v>
      </c>
      <c r="C19" s="413"/>
      <c r="D19" s="412" t="s">
        <v>189</v>
      </c>
      <c r="E19" s="413"/>
      <c r="F19" s="414">
        <v>1721.72</v>
      </c>
      <c r="G19" s="413"/>
      <c r="H19" s="282" t="s">
        <v>192</v>
      </c>
      <c r="I19" s="412" t="s">
        <v>191</v>
      </c>
      <c r="J19" s="413"/>
    </row>
    <row r="20" spans="2:10" ht="12.75" customHeight="1" x14ac:dyDescent="0.25">
      <c r="B20" s="412">
        <v>3</v>
      </c>
      <c r="C20" s="413"/>
      <c r="D20" s="412" t="s">
        <v>189</v>
      </c>
      <c r="E20" s="413"/>
      <c r="F20" s="414">
        <v>811.12</v>
      </c>
      <c r="G20" s="413"/>
      <c r="H20" s="282" t="s">
        <v>193</v>
      </c>
      <c r="I20" s="412" t="s">
        <v>191</v>
      </c>
      <c r="J20" s="413"/>
    </row>
    <row r="21" spans="2:10" ht="12.75" customHeight="1" x14ac:dyDescent="0.25">
      <c r="B21" s="412">
        <v>4</v>
      </c>
      <c r="C21" s="413"/>
      <c r="D21" s="412" t="s">
        <v>189</v>
      </c>
      <c r="E21" s="413"/>
      <c r="F21" s="414">
        <v>1526.1</v>
      </c>
      <c r="G21" s="413"/>
      <c r="H21" s="282" t="s">
        <v>194</v>
      </c>
      <c r="I21" s="412" t="s">
        <v>191</v>
      </c>
      <c r="J21" s="413"/>
    </row>
    <row r="22" spans="2:10" ht="26.25" customHeight="1" x14ac:dyDescent="0.25">
      <c r="B22" s="416"/>
      <c r="C22" s="413"/>
      <c r="D22" s="416" t="s">
        <v>187</v>
      </c>
      <c r="E22" s="413"/>
      <c r="F22" s="417">
        <f>SUM(F18:F21)</f>
        <v>4357.9400000000005</v>
      </c>
      <c r="G22" s="413"/>
      <c r="H22" s="283"/>
      <c r="I22" s="416"/>
      <c r="J22" s="413"/>
    </row>
    <row r="23" spans="2:10" ht="75.75" customHeight="1" x14ac:dyDescent="0.25">
      <c r="B23" s="418" t="s">
        <v>195</v>
      </c>
      <c r="C23" s="419"/>
      <c r="D23" s="419"/>
      <c r="E23" s="419"/>
      <c r="F23" s="419"/>
      <c r="G23" s="419"/>
      <c r="H23" s="419"/>
      <c r="I23" s="419"/>
      <c r="J23" s="419"/>
    </row>
    <row r="24" spans="2:10" ht="12.75" customHeight="1" x14ac:dyDescent="0.25">
      <c r="B24" s="421" t="s">
        <v>175</v>
      </c>
      <c r="C24" s="413"/>
      <c r="D24" s="421" t="s">
        <v>176</v>
      </c>
      <c r="E24" s="413"/>
      <c r="F24" s="421" t="s">
        <v>177</v>
      </c>
      <c r="G24" s="413"/>
      <c r="H24" s="284" t="s">
        <v>178</v>
      </c>
      <c r="I24" s="421" t="s">
        <v>179</v>
      </c>
      <c r="J24" s="413"/>
    </row>
    <row r="25" spans="2:10" ht="12.75" customHeight="1" x14ac:dyDescent="0.25">
      <c r="B25" s="410">
        <v>1</v>
      </c>
      <c r="C25" s="411"/>
      <c r="D25" s="412" t="s">
        <v>196</v>
      </c>
      <c r="E25" s="413"/>
      <c r="F25" s="414">
        <v>593.4</v>
      </c>
      <c r="G25" s="413"/>
      <c r="H25" s="282" t="s">
        <v>197</v>
      </c>
      <c r="I25" s="412" t="s">
        <v>198</v>
      </c>
      <c r="J25" s="413"/>
    </row>
    <row r="26" spans="2:10" ht="12.75" customHeight="1" x14ac:dyDescent="0.25">
      <c r="B26" s="410">
        <v>2</v>
      </c>
      <c r="C26" s="411"/>
      <c r="D26" s="412" t="s">
        <v>196</v>
      </c>
      <c r="E26" s="413"/>
      <c r="F26" s="414">
        <v>593.4</v>
      </c>
      <c r="G26" s="413"/>
      <c r="H26" s="282" t="s">
        <v>199</v>
      </c>
      <c r="I26" s="412" t="s">
        <v>200</v>
      </c>
      <c r="J26" s="413"/>
    </row>
    <row r="27" spans="2:10" ht="12.75" customHeight="1" x14ac:dyDescent="0.25">
      <c r="B27" s="410">
        <v>3</v>
      </c>
      <c r="C27" s="411"/>
      <c r="D27" s="412" t="s">
        <v>201</v>
      </c>
      <c r="E27" s="413"/>
      <c r="F27" s="414">
        <v>78</v>
      </c>
      <c r="G27" s="413"/>
      <c r="H27" s="282" t="s">
        <v>202</v>
      </c>
      <c r="I27" s="412" t="s">
        <v>203</v>
      </c>
      <c r="J27" s="413"/>
    </row>
    <row r="28" spans="2:10" ht="12.75" customHeight="1" x14ac:dyDescent="0.25">
      <c r="B28" s="410">
        <v>4</v>
      </c>
      <c r="C28" s="411"/>
      <c r="D28" s="412" t="s">
        <v>201</v>
      </c>
      <c r="E28" s="413"/>
      <c r="F28" s="414">
        <v>78</v>
      </c>
      <c r="G28" s="413"/>
      <c r="H28" s="282" t="s">
        <v>202</v>
      </c>
      <c r="I28" s="412" t="s">
        <v>204</v>
      </c>
      <c r="J28" s="413"/>
    </row>
    <row r="29" spans="2:10" ht="12.75" customHeight="1" x14ac:dyDescent="0.25">
      <c r="B29" s="410">
        <v>5</v>
      </c>
      <c r="C29" s="411"/>
      <c r="D29" s="412" t="s">
        <v>201</v>
      </c>
      <c r="E29" s="413"/>
      <c r="F29" s="414">
        <v>78</v>
      </c>
      <c r="G29" s="413"/>
      <c r="H29" s="282" t="s">
        <v>202</v>
      </c>
      <c r="I29" s="412" t="s">
        <v>205</v>
      </c>
      <c r="J29" s="413"/>
    </row>
    <row r="30" spans="2:10" ht="12.75" customHeight="1" x14ac:dyDescent="0.25">
      <c r="B30" s="410">
        <v>6</v>
      </c>
      <c r="C30" s="411"/>
      <c r="D30" s="412" t="s">
        <v>206</v>
      </c>
      <c r="E30" s="413"/>
      <c r="F30" s="414">
        <v>117</v>
      </c>
      <c r="G30" s="413"/>
      <c r="H30" s="282" t="s">
        <v>202</v>
      </c>
      <c r="I30" s="412" t="s">
        <v>207</v>
      </c>
      <c r="J30" s="413"/>
    </row>
    <row r="31" spans="2:10" ht="12.75" customHeight="1" x14ac:dyDescent="0.25">
      <c r="B31" s="410">
        <v>7</v>
      </c>
      <c r="C31" s="411"/>
      <c r="D31" s="412" t="s">
        <v>201</v>
      </c>
      <c r="E31" s="413"/>
      <c r="F31" s="414">
        <v>78</v>
      </c>
      <c r="G31" s="413"/>
      <c r="H31" s="282" t="s">
        <v>202</v>
      </c>
      <c r="I31" s="412" t="s">
        <v>208</v>
      </c>
      <c r="J31" s="413"/>
    </row>
    <row r="32" spans="2:10" ht="12.75" customHeight="1" x14ac:dyDescent="0.25">
      <c r="B32" s="410">
        <v>8</v>
      </c>
      <c r="C32" s="411"/>
      <c r="D32" s="412" t="s">
        <v>201</v>
      </c>
      <c r="E32" s="413"/>
      <c r="F32" s="414">
        <v>78</v>
      </c>
      <c r="G32" s="413"/>
      <c r="H32" s="282" t="s">
        <v>202</v>
      </c>
      <c r="I32" s="412" t="s">
        <v>209</v>
      </c>
      <c r="J32" s="413"/>
    </row>
    <row r="33" spans="2:10" ht="12.75" customHeight="1" x14ac:dyDescent="0.25">
      <c r="B33" s="410">
        <v>9</v>
      </c>
      <c r="C33" s="411"/>
      <c r="D33" s="412" t="s">
        <v>201</v>
      </c>
      <c r="E33" s="413"/>
      <c r="F33" s="414">
        <v>78</v>
      </c>
      <c r="G33" s="413"/>
      <c r="H33" s="282" t="s">
        <v>210</v>
      </c>
      <c r="I33" s="412" t="s">
        <v>211</v>
      </c>
      <c r="J33" s="413"/>
    </row>
    <row r="34" spans="2:10" ht="12.75" customHeight="1" x14ac:dyDescent="0.25">
      <c r="B34" s="410">
        <v>10</v>
      </c>
      <c r="C34" s="411"/>
      <c r="D34" s="412" t="s">
        <v>201</v>
      </c>
      <c r="E34" s="413"/>
      <c r="F34" s="414">
        <v>78</v>
      </c>
      <c r="G34" s="413"/>
      <c r="H34" s="282" t="s">
        <v>190</v>
      </c>
      <c r="I34" s="412" t="s">
        <v>212</v>
      </c>
      <c r="J34" s="413"/>
    </row>
    <row r="35" spans="2:10" ht="12.75" customHeight="1" x14ac:dyDescent="0.25">
      <c r="B35" s="410">
        <v>11</v>
      </c>
      <c r="C35" s="411"/>
      <c r="D35" s="412" t="s">
        <v>201</v>
      </c>
      <c r="E35" s="413"/>
      <c r="F35" s="414">
        <v>78</v>
      </c>
      <c r="G35" s="413"/>
      <c r="H35" s="282" t="s">
        <v>190</v>
      </c>
      <c r="I35" s="412" t="s">
        <v>213</v>
      </c>
      <c r="J35" s="413"/>
    </row>
    <row r="36" spans="2:10" ht="12.75" customHeight="1" x14ac:dyDescent="0.25">
      <c r="B36" s="410">
        <v>12</v>
      </c>
      <c r="C36" s="411"/>
      <c r="D36" s="412" t="s">
        <v>214</v>
      </c>
      <c r="E36" s="413"/>
      <c r="F36" s="414">
        <v>528</v>
      </c>
      <c r="G36" s="413"/>
      <c r="H36" s="282" t="s">
        <v>215</v>
      </c>
      <c r="I36" s="412" t="s">
        <v>216</v>
      </c>
      <c r="J36" s="413"/>
    </row>
    <row r="37" spans="2:10" ht="12.75" customHeight="1" x14ac:dyDescent="0.25">
      <c r="B37" s="410">
        <v>13</v>
      </c>
      <c r="C37" s="411"/>
      <c r="D37" s="412" t="s">
        <v>217</v>
      </c>
      <c r="E37" s="413"/>
      <c r="F37" s="414">
        <v>117</v>
      </c>
      <c r="G37" s="413"/>
      <c r="H37" s="282" t="s">
        <v>215</v>
      </c>
      <c r="I37" s="412" t="s">
        <v>218</v>
      </c>
      <c r="J37" s="413"/>
    </row>
    <row r="38" spans="2:10" ht="12.75" customHeight="1" x14ac:dyDescent="0.25">
      <c r="B38" s="410">
        <v>14</v>
      </c>
      <c r="C38" s="411"/>
      <c r="D38" s="412" t="s">
        <v>201</v>
      </c>
      <c r="E38" s="413"/>
      <c r="F38" s="414">
        <v>78</v>
      </c>
      <c r="G38" s="413"/>
      <c r="H38" s="282" t="s">
        <v>215</v>
      </c>
      <c r="I38" s="412" t="s">
        <v>219</v>
      </c>
      <c r="J38" s="413"/>
    </row>
    <row r="39" spans="2:10" ht="12.75" customHeight="1" x14ac:dyDescent="0.25">
      <c r="B39" s="412">
        <v>15</v>
      </c>
      <c r="C39" s="413"/>
      <c r="D39" s="412" t="s">
        <v>220</v>
      </c>
      <c r="E39" s="413"/>
      <c r="F39" s="414">
        <v>266.39999999999998</v>
      </c>
      <c r="G39" s="413"/>
      <c r="H39" s="282" t="s">
        <v>215</v>
      </c>
      <c r="I39" s="412" t="s">
        <v>213</v>
      </c>
      <c r="J39" s="413"/>
    </row>
    <row r="40" spans="2:10" ht="12.75" customHeight="1" x14ac:dyDescent="0.25">
      <c r="B40" s="412">
        <v>16</v>
      </c>
      <c r="C40" s="413"/>
      <c r="D40" s="412" t="s">
        <v>221</v>
      </c>
      <c r="E40" s="413"/>
      <c r="F40" s="414">
        <v>593.4</v>
      </c>
      <c r="G40" s="413"/>
      <c r="H40" s="282" t="s">
        <v>222</v>
      </c>
      <c r="I40" s="412" t="s">
        <v>223</v>
      </c>
      <c r="J40" s="413"/>
    </row>
    <row r="41" spans="2:10" ht="12.75" customHeight="1" x14ac:dyDescent="0.25">
      <c r="B41" s="412">
        <v>17</v>
      </c>
      <c r="C41" s="413"/>
      <c r="D41" s="412" t="s">
        <v>201</v>
      </c>
      <c r="E41" s="413"/>
      <c r="F41" s="414">
        <v>78</v>
      </c>
      <c r="G41" s="413"/>
      <c r="H41" s="282" t="s">
        <v>222</v>
      </c>
      <c r="I41" s="412" t="s">
        <v>224</v>
      </c>
      <c r="J41" s="413"/>
    </row>
    <row r="42" spans="2:10" ht="12.75" customHeight="1" x14ac:dyDescent="0.25">
      <c r="B42" s="412">
        <v>18</v>
      </c>
      <c r="C42" s="413"/>
      <c r="D42" s="412" t="s">
        <v>225</v>
      </c>
      <c r="E42" s="413"/>
      <c r="F42" s="414">
        <v>117</v>
      </c>
      <c r="G42" s="413"/>
      <c r="H42" s="282" t="s">
        <v>226</v>
      </c>
      <c r="I42" s="412" t="s">
        <v>227</v>
      </c>
      <c r="J42" s="413"/>
    </row>
    <row r="43" spans="2:10" ht="12.75" customHeight="1" x14ac:dyDescent="0.25">
      <c r="B43" s="412">
        <v>19</v>
      </c>
      <c r="C43" s="413"/>
      <c r="D43" s="412" t="s">
        <v>225</v>
      </c>
      <c r="E43" s="413"/>
      <c r="F43" s="414">
        <v>117</v>
      </c>
      <c r="G43" s="413"/>
      <c r="H43" s="282" t="s">
        <v>226</v>
      </c>
      <c r="I43" s="412" t="s">
        <v>205</v>
      </c>
      <c r="J43" s="413"/>
    </row>
    <row r="44" spans="2:10" ht="12.75" customHeight="1" x14ac:dyDescent="0.25">
      <c r="B44" s="412">
        <v>20</v>
      </c>
      <c r="C44" s="413"/>
      <c r="D44" s="412" t="s">
        <v>225</v>
      </c>
      <c r="E44" s="413"/>
      <c r="F44" s="414">
        <v>117</v>
      </c>
      <c r="G44" s="413"/>
      <c r="H44" s="282" t="s">
        <v>228</v>
      </c>
      <c r="I44" s="412" t="s">
        <v>229</v>
      </c>
      <c r="J44" s="413"/>
    </row>
    <row r="45" spans="2:10" ht="12.75" customHeight="1" x14ac:dyDescent="0.25">
      <c r="B45" s="412">
        <v>21</v>
      </c>
      <c r="C45" s="413"/>
      <c r="D45" s="412" t="s">
        <v>225</v>
      </c>
      <c r="E45" s="413"/>
      <c r="F45" s="414">
        <v>117</v>
      </c>
      <c r="G45" s="413"/>
      <c r="H45" s="282" t="s">
        <v>230</v>
      </c>
      <c r="I45" s="412" t="s">
        <v>231</v>
      </c>
      <c r="J45" s="413"/>
    </row>
    <row r="46" spans="2:10" ht="12.75" customHeight="1" x14ac:dyDescent="0.25">
      <c r="B46" s="412">
        <v>22</v>
      </c>
      <c r="C46" s="413"/>
      <c r="D46" s="412" t="s">
        <v>232</v>
      </c>
      <c r="E46" s="413"/>
      <c r="F46" s="414">
        <v>205.2</v>
      </c>
      <c r="G46" s="413"/>
      <c r="H46" s="282" t="s">
        <v>233</v>
      </c>
      <c r="I46" s="412" t="s">
        <v>234</v>
      </c>
      <c r="J46" s="413"/>
    </row>
    <row r="47" spans="2:10" ht="12.75" customHeight="1" x14ac:dyDescent="0.25">
      <c r="B47" s="412">
        <v>23</v>
      </c>
      <c r="C47" s="413"/>
      <c r="D47" s="412" t="s">
        <v>235</v>
      </c>
      <c r="E47" s="413"/>
      <c r="F47" s="414">
        <v>69.7</v>
      </c>
      <c r="G47" s="413"/>
      <c r="H47" s="282" t="s">
        <v>233</v>
      </c>
      <c r="I47" s="412" t="s">
        <v>234</v>
      </c>
      <c r="J47" s="413"/>
    </row>
    <row r="48" spans="2:10" ht="12.75" customHeight="1" x14ac:dyDescent="0.25">
      <c r="B48" s="412">
        <v>24</v>
      </c>
      <c r="C48" s="413"/>
      <c r="D48" s="412" t="s">
        <v>236</v>
      </c>
      <c r="E48" s="413"/>
      <c r="F48" s="414">
        <v>117</v>
      </c>
      <c r="G48" s="413"/>
      <c r="H48" s="282" t="s">
        <v>228</v>
      </c>
      <c r="I48" s="412" t="s">
        <v>237</v>
      </c>
      <c r="J48" s="413"/>
    </row>
    <row r="49" spans="2:10" ht="12.75" customHeight="1" x14ac:dyDescent="0.25">
      <c r="B49" s="412">
        <v>25</v>
      </c>
      <c r="C49" s="413"/>
      <c r="D49" s="412" t="s">
        <v>238</v>
      </c>
      <c r="E49" s="413"/>
      <c r="F49" s="414">
        <v>117</v>
      </c>
      <c r="G49" s="413"/>
      <c r="H49" s="282" t="s">
        <v>239</v>
      </c>
      <c r="I49" s="412" t="s">
        <v>227</v>
      </c>
      <c r="J49" s="413"/>
    </row>
    <row r="50" spans="2:10" ht="12.75" customHeight="1" x14ac:dyDescent="0.25">
      <c r="B50" s="412">
        <v>26</v>
      </c>
      <c r="C50" s="413"/>
      <c r="D50" s="412" t="s">
        <v>240</v>
      </c>
      <c r="E50" s="413"/>
      <c r="F50" s="414">
        <v>234</v>
      </c>
      <c r="G50" s="413"/>
      <c r="H50" s="282" t="s">
        <v>241</v>
      </c>
      <c r="I50" s="412" t="s">
        <v>211</v>
      </c>
      <c r="J50" s="413"/>
    </row>
    <row r="51" spans="2:10" ht="12.75" customHeight="1" x14ac:dyDescent="0.25">
      <c r="B51" s="412">
        <v>27</v>
      </c>
      <c r="C51" s="413"/>
      <c r="D51" s="412" t="s">
        <v>242</v>
      </c>
      <c r="E51" s="413"/>
      <c r="F51" s="414">
        <v>273.60000000000002</v>
      </c>
      <c r="G51" s="413"/>
      <c r="H51" s="282" t="s">
        <v>243</v>
      </c>
      <c r="I51" s="412" t="s">
        <v>198</v>
      </c>
      <c r="J51" s="413"/>
    </row>
    <row r="52" spans="2:10" ht="12.75" customHeight="1" x14ac:dyDescent="0.25">
      <c r="B52" s="412">
        <v>28</v>
      </c>
      <c r="C52" s="413"/>
      <c r="D52" s="412" t="s">
        <v>244</v>
      </c>
      <c r="E52" s="413"/>
      <c r="F52" s="414">
        <v>162</v>
      </c>
      <c r="G52" s="413"/>
      <c r="H52" s="282" t="s">
        <v>245</v>
      </c>
      <c r="I52" s="412" t="s">
        <v>246</v>
      </c>
      <c r="J52" s="413"/>
    </row>
    <row r="53" spans="2:10" ht="12.75" customHeight="1" x14ac:dyDescent="0.25">
      <c r="B53" s="412">
        <v>29</v>
      </c>
      <c r="C53" s="413"/>
      <c r="D53" s="412" t="s">
        <v>247</v>
      </c>
      <c r="E53" s="413"/>
      <c r="F53" s="414">
        <v>395.6</v>
      </c>
      <c r="G53" s="413"/>
      <c r="H53" s="282" t="s">
        <v>245</v>
      </c>
      <c r="I53" s="412" t="s">
        <v>223</v>
      </c>
      <c r="J53" s="413"/>
    </row>
    <row r="54" spans="2:10" ht="12.75" customHeight="1" x14ac:dyDescent="0.25">
      <c r="B54" s="412">
        <v>30</v>
      </c>
      <c r="C54" s="413"/>
      <c r="D54" s="412" t="s">
        <v>248</v>
      </c>
      <c r="E54" s="413"/>
      <c r="F54" s="414">
        <v>234</v>
      </c>
      <c r="G54" s="413"/>
      <c r="H54" s="282" t="s">
        <v>245</v>
      </c>
      <c r="I54" s="412" t="s">
        <v>209</v>
      </c>
      <c r="J54" s="413"/>
    </row>
    <row r="55" spans="2:10" ht="12.75" customHeight="1" x14ac:dyDescent="0.25">
      <c r="B55" s="412">
        <v>31</v>
      </c>
      <c r="C55" s="413"/>
      <c r="D55" s="412" t="s">
        <v>249</v>
      </c>
      <c r="E55" s="413"/>
      <c r="F55" s="414">
        <v>103.5</v>
      </c>
      <c r="G55" s="413"/>
      <c r="H55" s="282" t="s">
        <v>245</v>
      </c>
      <c r="I55" s="412" t="s">
        <v>207</v>
      </c>
      <c r="J55" s="413"/>
    </row>
    <row r="56" spans="2:10" ht="12.75" customHeight="1" x14ac:dyDescent="0.25">
      <c r="B56" s="412">
        <v>32</v>
      </c>
      <c r="C56" s="413"/>
      <c r="D56" s="412" t="s">
        <v>248</v>
      </c>
      <c r="E56" s="413"/>
      <c r="F56" s="414">
        <v>234</v>
      </c>
      <c r="G56" s="413"/>
      <c r="H56" s="282" t="s">
        <v>245</v>
      </c>
      <c r="I56" s="412" t="s">
        <v>250</v>
      </c>
      <c r="J56" s="413"/>
    </row>
    <row r="57" spans="2:10" ht="12.75" customHeight="1" x14ac:dyDescent="0.25">
      <c r="B57" s="412">
        <v>33</v>
      </c>
      <c r="C57" s="413"/>
      <c r="D57" s="412" t="s">
        <v>251</v>
      </c>
      <c r="E57" s="413"/>
      <c r="F57" s="414">
        <v>234</v>
      </c>
      <c r="G57" s="413"/>
      <c r="H57" s="282" t="s">
        <v>245</v>
      </c>
      <c r="I57" s="412" t="s">
        <v>207</v>
      </c>
      <c r="J57" s="413"/>
    </row>
    <row r="58" spans="2:10" ht="12.75" customHeight="1" x14ac:dyDescent="0.25">
      <c r="B58" s="412">
        <v>34</v>
      </c>
      <c r="C58" s="413"/>
      <c r="D58" s="412" t="s">
        <v>252</v>
      </c>
      <c r="E58" s="413"/>
      <c r="F58" s="414">
        <v>234</v>
      </c>
      <c r="G58" s="413"/>
      <c r="H58" s="282" t="s">
        <v>253</v>
      </c>
      <c r="I58" s="412" t="s">
        <v>254</v>
      </c>
      <c r="J58" s="413"/>
    </row>
    <row r="59" spans="2:10" ht="12.75" customHeight="1" x14ac:dyDescent="0.25">
      <c r="B59" s="412">
        <v>35</v>
      </c>
      <c r="C59" s="413"/>
      <c r="D59" s="412" t="s">
        <v>255</v>
      </c>
      <c r="E59" s="413"/>
      <c r="F59" s="414">
        <v>78</v>
      </c>
      <c r="G59" s="413"/>
      <c r="H59" s="282" t="s">
        <v>243</v>
      </c>
      <c r="I59" s="412" t="s">
        <v>256</v>
      </c>
      <c r="J59" s="413"/>
    </row>
    <row r="60" spans="2:10" ht="12.75" customHeight="1" x14ac:dyDescent="0.25">
      <c r="B60" s="412">
        <v>36</v>
      </c>
      <c r="C60" s="413"/>
      <c r="D60" s="412" t="s">
        <v>257</v>
      </c>
      <c r="E60" s="413"/>
      <c r="F60" s="414">
        <v>198</v>
      </c>
      <c r="G60" s="413"/>
      <c r="H60" s="282" t="s">
        <v>243</v>
      </c>
      <c r="I60" s="412" t="s">
        <v>258</v>
      </c>
      <c r="J60" s="413"/>
    </row>
    <row r="61" spans="2:10" ht="12.75" customHeight="1" x14ac:dyDescent="0.25">
      <c r="B61" s="412">
        <v>37</v>
      </c>
      <c r="C61" s="413"/>
      <c r="D61" s="412" t="s">
        <v>259</v>
      </c>
      <c r="E61" s="413"/>
      <c r="F61" s="414">
        <v>577.5</v>
      </c>
      <c r="G61" s="413"/>
      <c r="H61" s="282" t="s">
        <v>241</v>
      </c>
      <c r="I61" s="412" t="s">
        <v>260</v>
      </c>
      <c r="J61" s="413"/>
    </row>
    <row r="62" spans="2:10" ht="12.75" customHeight="1" x14ac:dyDescent="0.25">
      <c r="B62" s="412">
        <v>38</v>
      </c>
      <c r="C62" s="413"/>
      <c r="D62" s="412" t="s">
        <v>261</v>
      </c>
      <c r="E62" s="413"/>
      <c r="F62" s="414">
        <v>273.60000000000002</v>
      </c>
      <c r="G62" s="413"/>
      <c r="H62" s="282" t="s">
        <v>194</v>
      </c>
      <c r="I62" s="412" t="s">
        <v>200</v>
      </c>
      <c r="J62" s="413"/>
    </row>
    <row r="63" spans="2:10" ht="12.75" customHeight="1" x14ac:dyDescent="0.25">
      <c r="B63" s="412">
        <v>39</v>
      </c>
      <c r="C63" s="413"/>
      <c r="D63" s="412" t="s">
        <v>262</v>
      </c>
      <c r="E63" s="413"/>
      <c r="F63" s="414">
        <v>175.5</v>
      </c>
      <c r="G63" s="413"/>
      <c r="H63" s="282" t="s">
        <v>194</v>
      </c>
      <c r="I63" s="412" t="s">
        <v>234</v>
      </c>
      <c r="J63" s="413"/>
    </row>
    <row r="64" spans="2:10" ht="12.75" customHeight="1" x14ac:dyDescent="0.25">
      <c r="B64" s="412">
        <v>40</v>
      </c>
      <c r="C64" s="413"/>
      <c r="D64" s="412" t="s">
        <v>263</v>
      </c>
      <c r="E64" s="413"/>
      <c r="F64" s="414">
        <v>395.6</v>
      </c>
      <c r="G64" s="413"/>
      <c r="H64" s="282" t="s">
        <v>194</v>
      </c>
      <c r="I64" s="412" t="s">
        <v>264</v>
      </c>
      <c r="J64" s="413"/>
    </row>
    <row r="65" spans="2:10" ht="12.75" customHeight="1" x14ac:dyDescent="0.25">
      <c r="B65" s="412">
        <v>41</v>
      </c>
      <c r="C65" s="413"/>
      <c r="D65" s="412" t="s">
        <v>263</v>
      </c>
      <c r="E65" s="413"/>
      <c r="F65" s="414">
        <v>395.6</v>
      </c>
      <c r="G65" s="413"/>
      <c r="H65" s="282" t="s">
        <v>193</v>
      </c>
      <c r="I65" s="412" t="s">
        <v>200</v>
      </c>
      <c r="J65" s="413"/>
    </row>
    <row r="66" spans="2:10" ht="12.75" customHeight="1" x14ac:dyDescent="0.25">
      <c r="B66" s="412">
        <v>42</v>
      </c>
      <c r="C66" s="413"/>
      <c r="D66" s="412" t="s">
        <v>265</v>
      </c>
      <c r="E66" s="413"/>
      <c r="F66" s="414">
        <v>78</v>
      </c>
      <c r="G66" s="413"/>
      <c r="H66" s="282" t="s">
        <v>193</v>
      </c>
      <c r="I66" s="412" t="s">
        <v>266</v>
      </c>
      <c r="J66" s="413"/>
    </row>
    <row r="67" spans="2:10" ht="12.75" customHeight="1" x14ac:dyDescent="0.25">
      <c r="B67" s="412">
        <v>43</v>
      </c>
      <c r="C67" s="413"/>
      <c r="D67" s="412" t="s">
        <v>267</v>
      </c>
      <c r="E67" s="413"/>
      <c r="F67" s="414">
        <v>117</v>
      </c>
      <c r="G67" s="413"/>
      <c r="H67" s="282" t="s">
        <v>268</v>
      </c>
      <c r="I67" s="412" t="s">
        <v>231</v>
      </c>
      <c r="J67" s="413"/>
    </row>
    <row r="68" spans="2:10" ht="29.25" customHeight="1" x14ac:dyDescent="0.25">
      <c r="B68" s="416"/>
      <c r="C68" s="413"/>
      <c r="D68" s="416" t="s">
        <v>187</v>
      </c>
      <c r="E68" s="413"/>
      <c r="F68" s="417">
        <f>SUM(F25:F67)</f>
        <v>8959.0000000000018</v>
      </c>
      <c r="G68" s="413"/>
      <c r="H68" s="283"/>
      <c r="I68" s="416"/>
      <c r="J68" s="413"/>
    </row>
    <row r="69" spans="2:10" ht="55.5" customHeight="1" x14ac:dyDescent="0.25">
      <c r="B69" s="418" t="s">
        <v>269</v>
      </c>
      <c r="C69" s="419"/>
      <c r="D69" s="419"/>
      <c r="E69" s="419"/>
      <c r="F69" s="419"/>
      <c r="G69" s="419"/>
      <c r="H69" s="419"/>
      <c r="I69" s="419"/>
      <c r="J69" s="419"/>
    </row>
    <row r="70" spans="2:10" ht="25.5" customHeight="1" x14ac:dyDescent="0.25">
      <c r="B70" s="420" t="s">
        <v>175</v>
      </c>
      <c r="C70" s="411"/>
      <c r="D70" s="421" t="s">
        <v>176</v>
      </c>
      <c r="E70" s="413"/>
      <c r="F70" s="421" t="s">
        <v>177</v>
      </c>
      <c r="G70" s="413"/>
      <c r="H70" s="284" t="s">
        <v>178</v>
      </c>
      <c r="I70" s="421" t="s">
        <v>179</v>
      </c>
      <c r="J70" s="413"/>
    </row>
    <row r="71" spans="2:10" ht="12.75" customHeight="1" x14ac:dyDescent="0.25">
      <c r="B71" s="410">
        <v>1</v>
      </c>
      <c r="C71" s="411"/>
      <c r="D71" s="412" t="s">
        <v>270</v>
      </c>
      <c r="E71" s="413"/>
      <c r="F71" s="414">
        <v>662.1</v>
      </c>
      <c r="G71" s="413"/>
      <c r="H71" s="282" t="s">
        <v>197</v>
      </c>
      <c r="I71" s="412" t="s">
        <v>198</v>
      </c>
      <c r="J71" s="413"/>
    </row>
    <row r="72" spans="2:10" ht="12.75" customHeight="1" x14ac:dyDescent="0.25">
      <c r="B72" s="410">
        <v>2</v>
      </c>
      <c r="C72" s="411"/>
      <c r="D72" s="412" t="s">
        <v>270</v>
      </c>
      <c r="E72" s="413"/>
      <c r="F72" s="414">
        <v>662.1</v>
      </c>
      <c r="G72" s="413"/>
      <c r="H72" s="282" t="s">
        <v>199</v>
      </c>
      <c r="I72" s="412" t="s">
        <v>200</v>
      </c>
      <c r="J72" s="413"/>
    </row>
    <row r="73" spans="2:10" ht="12.75" customHeight="1" x14ac:dyDescent="0.25">
      <c r="B73" s="410">
        <v>3</v>
      </c>
      <c r="C73" s="411"/>
      <c r="D73" s="412" t="s">
        <v>270</v>
      </c>
      <c r="E73" s="413"/>
      <c r="F73" s="414">
        <v>662.1</v>
      </c>
      <c r="G73" s="413"/>
      <c r="H73" s="282" t="s">
        <v>222</v>
      </c>
      <c r="I73" s="412" t="s">
        <v>223</v>
      </c>
      <c r="J73" s="413"/>
    </row>
    <row r="74" spans="2:10" ht="12.75" customHeight="1" x14ac:dyDescent="0.25">
      <c r="B74" s="410">
        <v>4</v>
      </c>
      <c r="C74" s="411"/>
      <c r="D74" s="412" t="s">
        <v>271</v>
      </c>
      <c r="E74" s="413"/>
      <c r="F74" s="414">
        <v>238.45</v>
      </c>
      <c r="G74" s="413"/>
      <c r="H74" s="282" t="s">
        <v>272</v>
      </c>
      <c r="I74" s="412" t="s">
        <v>234</v>
      </c>
      <c r="J74" s="413"/>
    </row>
    <row r="75" spans="2:10" ht="12.75" customHeight="1" x14ac:dyDescent="0.25">
      <c r="B75" s="410">
        <v>5</v>
      </c>
      <c r="C75" s="411"/>
      <c r="D75" s="412" t="s">
        <v>273</v>
      </c>
      <c r="E75" s="413"/>
      <c r="F75" s="414">
        <v>138.13</v>
      </c>
      <c r="G75" s="413"/>
      <c r="H75" s="282" t="s">
        <v>272</v>
      </c>
      <c r="I75" s="412" t="s">
        <v>234</v>
      </c>
      <c r="J75" s="413"/>
    </row>
    <row r="76" spans="2:10" ht="12.75" customHeight="1" x14ac:dyDescent="0.25">
      <c r="B76" s="410">
        <v>6</v>
      </c>
      <c r="C76" s="411"/>
      <c r="D76" s="412" t="s">
        <v>274</v>
      </c>
      <c r="E76" s="413"/>
      <c r="F76" s="414">
        <v>238</v>
      </c>
      <c r="G76" s="413"/>
      <c r="H76" s="282" t="s">
        <v>239</v>
      </c>
      <c r="I76" s="412" t="s">
        <v>227</v>
      </c>
      <c r="J76" s="413"/>
    </row>
    <row r="77" spans="2:10" ht="12.75" customHeight="1" x14ac:dyDescent="0.25">
      <c r="B77" s="410">
        <v>7</v>
      </c>
      <c r="C77" s="411"/>
      <c r="D77" s="412" t="s">
        <v>275</v>
      </c>
      <c r="E77" s="413"/>
      <c r="F77" s="414">
        <v>327.33999999999997</v>
      </c>
      <c r="G77" s="413"/>
      <c r="H77" s="282" t="s">
        <v>243</v>
      </c>
      <c r="I77" s="412" t="s">
        <v>198</v>
      </c>
      <c r="J77" s="413"/>
    </row>
    <row r="78" spans="2:10" ht="12.75" customHeight="1" x14ac:dyDescent="0.25">
      <c r="B78" s="410">
        <v>8</v>
      </c>
      <c r="C78" s="411"/>
      <c r="D78" s="412" t="s">
        <v>276</v>
      </c>
      <c r="E78" s="413"/>
      <c r="F78" s="414">
        <v>417.24</v>
      </c>
      <c r="G78" s="413"/>
      <c r="H78" s="282" t="s">
        <v>245</v>
      </c>
      <c r="I78" s="412" t="s">
        <v>223</v>
      </c>
      <c r="J78" s="413"/>
    </row>
    <row r="79" spans="2:10" ht="12.75" customHeight="1" x14ac:dyDescent="0.25">
      <c r="B79" s="410">
        <v>9</v>
      </c>
      <c r="C79" s="411"/>
      <c r="D79" s="412" t="s">
        <v>277</v>
      </c>
      <c r="E79" s="413"/>
      <c r="F79" s="414">
        <v>610.15</v>
      </c>
      <c r="G79" s="413"/>
      <c r="H79" s="282" t="s">
        <v>241</v>
      </c>
      <c r="I79" s="412" t="s">
        <v>260</v>
      </c>
      <c r="J79" s="413"/>
    </row>
    <row r="80" spans="2:10" ht="12.75" customHeight="1" x14ac:dyDescent="0.25">
      <c r="B80" s="410">
        <v>10</v>
      </c>
      <c r="C80" s="411"/>
      <c r="D80" s="412" t="s">
        <v>278</v>
      </c>
      <c r="E80" s="413"/>
      <c r="F80" s="414">
        <v>327.33999999999997</v>
      </c>
      <c r="G80" s="413"/>
      <c r="H80" s="282" t="s">
        <v>194</v>
      </c>
      <c r="I80" s="412" t="s">
        <v>200</v>
      </c>
      <c r="J80" s="413"/>
    </row>
    <row r="81" spans="2:10" ht="12.75" customHeight="1" x14ac:dyDescent="0.25">
      <c r="B81" s="410">
        <v>11</v>
      </c>
      <c r="C81" s="411"/>
      <c r="D81" s="412" t="s">
        <v>279</v>
      </c>
      <c r="E81" s="413"/>
      <c r="F81" s="414">
        <v>450</v>
      </c>
      <c r="G81" s="413"/>
      <c r="H81" s="282" t="s">
        <v>194</v>
      </c>
      <c r="I81" s="412" t="s">
        <v>264</v>
      </c>
      <c r="J81" s="413"/>
    </row>
    <row r="82" spans="2:10" ht="12.75" customHeight="1" x14ac:dyDescent="0.25">
      <c r="B82" s="410">
        <v>12</v>
      </c>
      <c r="C82" s="411"/>
      <c r="D82" s="412" t="s">
        <v>279</v>
      </c>
      <c r="E82" s="413"/>
      <c r="F82" s="414">
        <v>450</v>
      </c>
      <c r="G82" s="413"/>
      <c r="H82" s="282" t="s">
        <v>193</v>
      </c>
      <c r="I82" s="412" t="s">
        <v>200</v>
      </c>
      <c r="J82" s="413"/>
    </row>
    <row r="83" spans="2:10" ht="12.75" customHeight="1" x14ac:dyDescent="0.25">
      <c r="B83" s="410">
        <v>13</v>
      </c>
      <c r="C83" s="411"/>
      <c r="D83" s="412" t="s">
        <v>280</v>
      </c>
      <c r="E83" s="413"/>
      <c r="F83" s="414">
        <v>119</v>
      </c>
      <c r="G83" s="413"/>
      <c r="H83" s="282" t="s">
        <v>193</v>
      </c>
      <c r="I83" s="412" t="s">
        <v>266</v>
      </c>
      <c r="J83" s="413"/>
    </row>
    <row r="84" spans="2:10" ht="12.75" customHeight="1" x14ac:dyDescent="0.25">
      <c r="B84" s="410">
        <v>14</v>
      </c>
      <c r="C84" s="411"/>
      <c r="D84" s="412" t="s">
        <v>280</v>
      </c>
      <c r="E84" s="413"/>
      <c r="F84" s="414">
        <v>238</v>
      </c>
      <c r="G84" s="413"/>
      <c r="H84" s="282" t="s">
        <v>268</v>
      </c>
      <c r="I84" s="412" t="s">
        <v>231</v>
      </c>
      <c r="J84" s="413"/>
    </row>
    <row r="85" spans="2:10" x14ac:dyDescent="0.25">
      <c r="B85" s="415"/>
      <c r="C85" s="411"/>
      <c r="D85" s="416" t="s">
        <v>187</v>
      </c>
      <c r="E85" s="413"/>
      <c r="F85" s="417">
        <f>SUM(F71:F84)</f>
        <v>5539.95</v>
      </c>
      <c r="G85" s="413"/>
      <c r="H85" s="283"/>
      <c r="I85" s="416"/>
      <c r="J85" s="413"/>
    </row>
    <row r="86" spans="2:10" ht="45.6" customHeight="1" x14ac:dyDescent="0.25">
      <c r="B86" s="418" t="s">
        <v>281</v>
      </c>
      <c r="C86" s="419"/>
      <c r="D86" s="419"/>
      <c r="E86" s="419"/>
      <c r="F86" s="419"/>
      <c r="G86" s="419"/>
      <c r="H86" s="419"/>
      <c r="I86" s="419"/>
      <c r="J86" s="419"/>
    </row>
    <row r="87" spans="2:10" ht="12.75" customHeight="1" x14ac:dyDescent="0.25">
      <c r="B87" s="421" t="s">
        <v>175</v>
      </c>
      <c r="C87" s="413"/>
      <c r="D87" s="421" t="s">
        <v>176</v>
      </c>
      <c r="E87" s="413"/>
      <c r="F87" s="421" t="s">
        <v>177</v>
      </c>
      <c r="G87" s="413"/>
      <c r="H87" s="284" t="s">
        <v>178</v>
      </c>
      <c r="I87" s="421" t="s">
        <v>179</v>
      </c>
      <c r="J87" s="413"/>
    </row>
    <row r="88" spans="2:10" ht="12.75" customHeight="1" x14ac:dyDescent="0.25">
      <c r="B88" s="412">
        <v>1</v>
      </c>
      <c r="C88" s="413"/>
      <c r="D88" s="412" t="s">
        <v>282</v>
      </c>
      <c r="E88" s="413"/>
      <c r="F88" s="414">
        <v>14.7</v>
      </c>
      <c r="G88" s="413"/>
      <c r="H88" s="282" t="s">
        <v>197</v>
      </c>
      <c r="I88" s="412" t="s">
        <v>198</v>
      </c>
      <c r="J88" s="413"/>
    </row>
    <row r="89" spans="2:10" ht="12.75" customHeight="1" x14ac:dyDescent="0.25">
      <c r="B89" s="412">
        <v>2</v>
      </c>
      <c r="C89" s="413"/>
      <c r="D89" s="412" t="s">
        <v>282</v>
      </c>
      <c r="E89" s="413"/>
      <c r="F89" s="414">
        <v>46.5</v>
      </c>
      <c r="G89" s="413"/>
      <c r="H89" s="282" t="s">
        <v>222</v>
      </c>
      <c r="I89" s="412" t="s">
        <v>223</v>
      </c>
      <c r="J89" s="413"/>
    </row>
    <row r="90" spans="2:10" ht="12.75" customHeight="1" x14ac:dyDescent="0.25">
      <c r="B90" s="412">
        <v>3</v>
      </c>
      <c r="C90" s="413"/>
      <c r="D90" s="412" t="s">
        <v>283</v>
      </c>
      <c r="E90" s="413"/>
      <c r="F90" s="414">
        <v>119.81</v>
      </c>
      <c r="G90" s="413"/>
      <c r="H90" s="282" t="s">
        <v>245</v>
      </c>
      <c r="I90" s="412" t="s">
        <v>223</v>
      </c>
      <c r="J90" s="413"/>
    </row>
    <row r="91" spans="2:10" ht="12.75" customHeight="1" x14ac:dyDescent="0.25">
      <c r="B91" s="412">
        <v>4</v>
      </c>
      <c r="C91" s="413"/>
      <c r="D91" s="412" t="s">
        <v>284</v>
      </c>
      <c r="E91" s="413"/>
      <c r="F91" s="414">
        <v>80</v>
      </c>
      <c r="G91" s="413"/>
      <c r="H91" s="282" t="s">
        <v>243</v>
      </c>
      <c r="I91" s="412" t="s">
        <v>258</v>
      </c>
      <c r="J91" s="413"/>
    </row>
    <row r="92" spans="2:10" ht="12.75" customHeight="1" x14ac:dyDescent="0.25">
      <c r="B92" s="412">
        <v>5</v>
      </c>
      <c r="C92" s="413"/>
      <c r="D92" s="412" t="s">
        <v>285</v>
      </c>
      <c r="E92" s="413"/>
      <c r="F92" s="414">
        <v>69</v>
      </c>
      <c r="G92" s="413"/>
      <c r="H92" s="282" t="s">
        <v>193</v>
      </c>
      <c r="I92" s="412" t="s">
        <v>200</v>
      </c>
      <c r="J92" s="413"/>
    </row>
    <row r="93" spans="2:10" ht="31.5" customHeight="1" x14ac:dyDescent="0.25">
      <c r="B93" s="416"/>
      <c r="C93" s="413"/>
      <c r="D93" s="416" t="s">
        <v>187</v>
      </c>
      <c r="E93" s="413"/>
      <c r="F93" s="417">
        <f>SUM(F88:F92)</f>
        <v>330.01</v>
      </c>
      <c r="G93" s="413"/>
      <c r="H93" s="283"/>
      <c r="I93" s="416"/>
      <c r="J93" s="413"/>
    </row>
    <row r="94" spans="2:10" ht="45.6" customHeight="1" x14ac:dyDescent="0.25">
      <c r="B94" s="418" t="s">
        <v>286</v>
      </c>
      <c r="C94" s="419"/>
      <c r="D94" s="419"/>
      <c r="E94" s="419"/>
      <c r="F94" s="419"/>
      <c r="G94" s="419"/>
      <c r="H94" s="419"/>
      <c r="I94" s="419"/>
      <c r="J94" s="419"/>
    </row>
    <row r="95" spans="2:10" ht="33" customHeight="1" x14ac:dyDescent="0.25">
      <c r="B95" s="421" t="s">
        <v>175</v>
      </c>
      <c r="C95" s="413"/>
      <c r="D95" s="421" t="s">
        <v>176</v>
      </c>
      <c r="E95" s="413"/>
      <c r="F95" s="421" t="s">
        <v>177</v>
      </c>
      <c r="G95" s="413"/>
      <c r="H95" s="284" t="s">
        <v>178</v>
      </c>
      <c r="I95" s="421" t="s">
        <v>179</v>
      </c>
      <c r="J95" s="413"/>
    </row>
    <row r="96" spans="2:10" ht="12.75" customHeight="1" x14ac:dyDescent="0.25">
      <c r="B96" s="412">
        <v>1</v>
      </c>
      <c r="C96" s="413"/>
      <c r="D96" s="412" t="s">
        <v>287</v>
      </c>
      <c r="E96" s="413"/>
      <c r="F96" s="414">
        <v>228.19</v>
      </c>
      <c r="G96" s="413"/>
      <c r="H96" s="282" t="s">
        <v>288</v>
      </c>
      <c r="I96" s="412" t="s">
        <v>289</v>
      </c>
      <c r="J96" s="413"/>
    </row>
    <row r="97" spans="2:10" ht="12.75" customHeight="1" x14ac:dyDescent="0.25">
      <c r="B97" s="412">
        <v>2</v>
      </c>
      <c r="C97" s="413"/>
      <c r="D97" s="412" t="s">
        <v>290</v>
      </c>
      <c r="E97" s="413"/>
      <c r="F97" s="414">
        <v>3008</v>
      </c>
      <c r="G97" s="413"/>
      <c r="H97" s="282" t="s">
        <v>288</v>
      </c>
      <c r="I97" s="412" t="s">
        <v>289</v>
      </c>
      <c r="J97" s="413"/>
    </row>
    <row r="98" spans="2:10" ht="12.75" customHeight="1" x14ac:dyDescent="0.25">
      <c r="B98" s="412">
        <v>3</v>
      </c>
      <c r="C98" s="413"/>
      <c r="D98" s="412" t="s">
        <v>290</v>
      </c>
      <c r="E98" s="413"/>
      <c r="F98" s="414">
        <v>3008</v>
      </c>
      <c r="G98" s="413"/>
      <c r="H98" s="282" t="s">
        <v>291</v>
      </c>
      <c r="I98" s="412" t="s">
        <v>289</v>
      </c>
      <c r="J98" s="413"/>
    </row>
    <row r="99" spans="2:10" ht="12.75" customHeight="1" x14ac:dyDescent="0.25">
      <c r="B99" s="412">
        <v>4</v>
      </c>
      <c r="C99" s="413"/>
      <c r="D99" s="412" t="s">
        <v>292</v>
      </c>
      <c r="E99" s="413"/>
      <c r="F99" s="414">
        <v>222.83</v>
      </c>
      <c r="G99" s="413"/>
      <c r="H99" s="282" t="s">
        <v>291</v>
      </c>
      <c r="I99" s="412" t="s">
        <v>289</v>
      </c>
      <c r="J99" s="413"/>
    </row>
    <row r="100" spans="2:10" ht="12.75" customHeight="1" x14ac:dyDescent="0.25">
      <c r="B100" s="412">
        <v>5</v>
      </c>
      <c r="C100" s="413"/>
      <c r="D100" s="412" t="s">
        <v>292</v>
      </c>
      <c r="E100" s="413"/>
      <c r="F100" s="414">
        <v>204.86</v>
      </c>
      <c r="G100" s="413"/>
      <c r="H100" s="282" t="s">
        <v>293</v>
      </c>
      <c r="I100" s="412" t="s">
        <v>289</v>
      </c>
      <c r="J100" s="413"/>
    </row>
    <row r="101" spans="2:10" ht="12.75" customHeight="1" x14ac:dyDescent="0.25">
      <c r="B101" s="412">
        <v>6</v>
      </c>
      <c r="C101" s="413"/>
      <c r="D101" s="412" t="s">
        <v>290</v>
      </c>
      <c r="E101" s="413"/>
      <c r="F101" s="414">
        <v>3016.01</v>
      </c>
      <c r="G101" s="413"/>
      <c r="H101" s="282" t="s">
        <v>293</v>
      </c>
      <c r="I101" s="412" t="s">
        <v>289</v>
      </c>
      <c r="J101" s="413"/>
    </row>
    <row r="102" spans="2:10" ht="12.75" customHeight="1" x14ac:dyDescent="0.25">
      <c r="B102" s="412">
        <v>7</v>
      </c>
      <c r="C102" s="413"/>
      <c r="D102" s="412" t="s">
        <v>290</v>
      </c>
      <c r="E102" s="413"/>
      <c r="F102" s="414">
        <v>3080.01</v>
      </c>
      <c r="G102" s="413"/>
      <c r="H102" s="282" t="s">
        <v>294</v>
      </c>
      <c r="I102" s="412" t="s">
        <v>289</v>
      </c>
      <c r="J102" s="413"/>
    </row>
    <row r="103" spans="2:10" ht="12.75" customHeight="1" x14ac:dyDescent="0.25">
      <c r="B103" s="412">
        <v>8</v>
      </c>
      <c r="C103" s="413"/>
      <c r="D103" s="412" t="s">
        <v>292</v>
      </c>
      <c r="E103" s="413"/>
      <c r="F103" s="414">
        <v>399.55</v>
      </c>
      <c r="G103" s="413"/>
      <c r="H103" s="282" t="s">
        <v>294</v>
      </c>
      <c r="I103" s="412" t="s">
        <v>289</v>
      </c>
      <c r="J103" s="413"/>
    </row>
    <row r="104" spans="2:10" x14ac:dyDescent="0.25">
      <c r="B104" s="416"/>
      <c r="C104" s="413"/>
      <c r="D104" s="416" t="s">
        <v>187</v>
      </c>
      <c r="E104" s="413"/>
      <c r="F104" s="417">
        <f>SUM(F96:F103)</f>
        <v>13167.449999999999</v>
      </c>
      <c r="G104" s="413"/>
      <c r="H104" s="283"/>
      <c r="I104" s="416"/>
      <c r="J104" s="413"/>
    </row>
    <row r="105" spans="2:10" ht="45.6" customHeight="1" x14ac:dyDescent="0.25">
      <c r="B105" s="418" t="s">
        <v>295</v>
      </c>
      <c r="C105" s="419"/>
      <c r="D105" s="419"/>
      <c r="E105" s="419"/>
      <c r="F105" s="419"/>
      <c r="G105" s="419"/>
      <c r="H105" s="419"/>
      <c r="I105" s="419"/>
      <c r="J105" s="419"/>
    </row>
    <row r="106" spans="2:10" ht="13.5" customHeight="1" x14ac:dyDescent="0.25">
      <c r="B106" s="421" t="s">
        <v>175</v>
      </c>
      <c r="C106" s="413"/>
      <c r="D106" s="421" t="s">
        <v>176</v>
      </c>
      <c r="E106" s="413"/>
      <c r="F106" s="421" t="s">
        <v>177</v>
      </c>
      <c r="G106" s="413"/>
      <c r="H106" s="284" t="s">
        <v>178</v>
      </c>
      <c r="I106" s="421" t="s">
        <v>179</v>
      </c>
      <c r="J106" s="413"/>
    </row>
    <row r="107" spans="2:10" ht="12.75" customHeight="1" x14ac:dyDescent="0.25">
      <c r="B107" s="412">
        <v>1</v>
      </c>
      <c r="C107" s="413"/>
      <c r="D107" s="412" t="s">
        <v>296</v>
      </c>
      <c r="E107" s="413"/>
      <c r="F107" s="414">
        <v>108800</v>
      </c>
      <c r="G107" s="413"/>
      <c r="H107" s="282" t="s">
        <v>297</v>
      </c>
      <c r="I107" s="412" t="s">
        <v>298</v>
      </c>
      <c r="J107" s="413"/>
    </row>
    <row r="108" spans="2:10" ht="12.75" customHeight="1" x14ac:dyDescent="0.25">
      <c r="B108" s="412">
        <v>2</v>
      </c>
      <c r="C108" s="413"/>
      <c r="D108" s="412" t="s">
        <v>299</v>
      </c>
      <c r="E108" s="413"/>
      <c r="F108" s="414">
        <v>50</v>
      </c>
      <c r="G108" s="413"/>
      <c r="H108" s="282" t="s">
        <v>288</v>
      </c>
      <c r="I108" s="412" t="s">
        <v>300</v>
      </c>
      <c r="J108" s="413"/>
    </row>
    <row r="109" spans="2:10" ht="12.75" customHeight="1" x14ac:dyDescent="0.25">
      <c r="B109" s="412">
        <v>3</v>
      </c>
      <c r="C109" s="413"/>
      <c r="D109" s="412" t="s">
        <v>301</v>
      </c>
      <c r="E109" s="413"/>
      <c r="F109" s="414">
        <v>50</v>
      </c>
      <c r="G109" s="413"/>
      <c r="H109" s="282" t="s">
        <v>302</v>
      </c>
      <c r="I109" s="412" t="s">
        <v>300</v>
      </c>
      <c r="J109" s="413"/>
    </row>
    <row r="110" spans="2:10" ht="12.75" customHeight="1" x14ac:dyDescent="0.25">
      <c r="B110" s="412">
        <v>4</v>
      </c>
      <c r="C110" s="413"/>
      <c r="D110" s="412" t="s">
        <v>303</v>
      </c>
      <c r="E110" s="413"/>
      <c r="F110" s="414">
        <v>72</v>
      </c>
      <c r="G110" s="413"/>
      <c r="H110" s="282" t="s">
        <v>304</v>
      </c>
      <c r="I110" s="412" t="s">
        <v>305</v>
      </c>
      <c r="J110" s="413"/>
    </row>
    <row r="111" spans="2:10" ht="12.75" customHeight="1" x14ac:dyDescent="0.25">
      <c r="B111" s="412">
        <v>5</v>
      </c>
      <c r="C111" s="413"/>
      <c r="D111" s="412" t="s">
        <v>306</v>
      </c>
      <c r="E111" s="413"/>
      <c r="F111" s="414">
        <v>87.88</v>
      </c>
      <c r="G111" s="413"/>
      <c r="H111" s="282" t="s">
        <v>304</v>
      </c>
      <c r="I111" s="412" t="s">
        <v>307</v>
      </c>
      <c r="J111" s="413"/>
    </row>
    <row r="112" spans="2:10" ht="12.75" customHeight="1" x14ac:dyDescent="0.25">
      <c r="B112" s="412">
        <v>6</v>
      </c>
      <c r="C112" s="413"/>
      <c r="D112" s="412" t="s">
        <v>308</v>
      </c>
      <c r="E112" s="413"/>
      <c r="F112" s="414">
        <v>50</v>
      </c>
      <c r="G112" s="413"/>
      <c r="H112" s="282" t="s">
        <v>309</v>
      </c>
      <c r="I112" s="412" t="s">
        <v>300</v>
      </c>
      <c r="J112" s="413"/>
    </row>
    <row r="113" spans="2:10" ht="12.75" customHeight="1" x14ac:dyDescent="0.25">
      <c r="B113" s="412">
        <v>7</v>
      </c>
      <c r="C113" s="413"/>
      <c r="D113" s="412" t="s">
        <v>310</v>
      </c>
      <c r="E113" s="413"/>
      <c r="F113" s="414">
        <v>50</v>
      </c>
      <c r="G113" s="413"/>
      <c r="H113" s="282" t="s">
        <v>309</v>
      </c>
      <c r="I113" s="412" t="s">
        <v>300</v>
      </c>
      <c r="J113" s="413"/>
    </row>
    <row r="114" spans="2:10" ht="12.75" customHeight="1" x14ac:dyDescent="0.25">
      <c r="B114" s="412">
        <v>8</v>
      </c>
      <c r="C114" s="413"/>
      <c r="D114" s="412" t="s">
        <v>311</v>
      </c>
      <c r="E114" s="413"/>
      <c r="F114" s="414">
        <v>50</v>
      </c>
      <c r="G114" s="413"/>
      <c r="H114" s="282" t="s">
        <v>309</v>
      </c>
      <c r="I114" s="412" t="s">
        <v>300</v>
      </c>
      <c r="J114" s="413"/>
    </row>
    <row r="115" spans="2:10" ht="12.75" customHeight="1" x14ac:dyDescent="0.25">
      <c r="B115" s="412">
        <v>9</v>
      </c>
      <c r="C115" s="413"/>
      <c r="D115" s="412" t="s">
        <v>303</v>
      </c>
      <c r="E115" s="413"/>
      <c r="F115" s="414">
        <v>72</v>
      </c>
      <c r="G115" s="413"/>
      <c r="H115" s="282" t="s">
        <v>309</v>
      </c>
      <c r="I115" s="412" t="s">
        <v>305</v>
      </c>
      <c r="J115" s="413"/>
    </row>
    <row r="116" spans="2:10" ht="12.75" customHeight="1" x14ac:dyDescent="0.25">
      <c r="B116" s="412">
        <v>10</v>
      </c>
      <c r="C116" s="413"/>
      <c r="D116" s="412" t="s">
        <v>312</v>
      </c>
      <c r="E116" s="413"/>
      <c r="F116" s="414">
        <v>50</v>
      </c>
      <c r="G116" s="413"/>
      <c r="H116" s="282" t="s">
        <v>194</v>
      </c>
      <c r="I116" s="412" t="s">
        <v>300</v>
      </c>
      <c r="J116" s="413"/>
    </row>
    <row r="117" spans="2:10" ht="12.75" customHeight="1" x14ac:dyDescent="0.25">
      <c r="B117" s="412">
        <v>11</v>
      </c>
      <c r="C117" s="413"/>
      <c r="D117" s="412" t="s">
        <v>313</v>
      </c>
      <c r="E117" s="413"/>
      <c r="F117" s="414">
        <v>50</v>
      </c>
      <c r="G117" s="413"/>
      <c r="H117" s="282" t="s">
        <v>194</v>
      </c>
      <c r="I117" s="412" t="s">
        <v>300</v>
      </c>
      <c r="J117" s="413"/>
    </row>
    <row r="118" spans="2:10" ht="12.75" customHeight="1" x14ac:dyDescent="0.25">
      <c r="B118" s="412">
        <v>12</v>
      </c>
      <c r="C118" s="413"/>
      <c r="D118" s="412" t="s">
        <v>314</v>
      </c>
      <c r="E118" s="413"/>
      <c r="F118" s="414">
        <v>50</v>
      </c>
      <c r="G118" s="413"/>
      <c r="H118" s="282" t="s">
        <v>241</v>
      </c>
      <c r="I118" s="412" t="s">
        <v>300</v>
      </c>
      <c r="J118" s="413"/>
    </row>
    <row r="119" spans="2:10" ht="12.75" customHeight="1" x14ac:dyDescent="0.25">
      <c r="B119" s="412">
        <v>13</v>
      </c>
      <c r="C119" s="413"/>
      <c r="D119" s="412" t="s">
        <v>315</v>
      </c>
      <c r="E119" s="413"/>
      <c r="F119" s="414">
        <v>50</v>
      </c>
      <c r="G119" s="413"/>
      <c r="H119" s="282" t="s">
        <v>245</v>
      </c>
      <c r="I119" s="412" t="s">
        <v>300</v>
      </c>
      <c r="J119" s="413"/>
    </row>
    <row r="120" spans="2:10" ht="30.75" customHeight="1" x14ac:dyDescent="0.25">
      <c r="B120" s="416"/>
      <c r="C120" s="413"/>
      <c r="D120" s="422" t="s">
        <v>187</v>
      </c>
      <c r="E120" s="423"/>
      <c r="F120" s="417">
        <f>SUM(F107:F119)</f>
        <v>109481.88</v>
      </c>
      <c r="G120" s="413"/>
      <c r="H120" s="283"/>
      <c r="I120" s="416"/>
      <c r="J120" s="413"/>
    </row>
    <row r="121" spans="2:10" ht="45.6" customHeight="1" x14ac:dyDescent="0.25">
      <c r="B121" s="418" t="s">
        <v>316</v>
      </c>
      <c r="C121" s="419"/>
      <c r="D121" s="419"/>
      <c r="E121" s="419"/>
      <c r="F121" s="419"/>
      <c r="G121" s="419"/>
      <c r="H121" s="419"/>
      <c r="I121" s="419"/>
      <c r="J121" s="419"/>
    </row>
    <row r="122" spans="2:10" ht="12.75" customHeight="1" x14ac:dyDescent="0.25">
      <c r="B122" s="421" t="s">
        <v>175</v>
      </c>
      <c r="C122" s="413"/>
      <c r="D122" s="421" t="s">
        <v>176</v>
      </c>
      <c r="E122" s="413"/>
      <c r="F122" s="421" t="s">
        <v>177</v>
      </c>
      <c r="G122" s="413"/>
      <c r="H122" s="284" t="s">
        <v>178</v>
      </c>
      <c r="I122" s="421" t="s">
        <v>179</v>
      </c>
      <c r="J122" s="413"/>
    </row>
    <row r="123" spans="2:10" ht="12.75" customHeight="1" x14ac:dyDescent="0.25">
      <c r="B123" s="412">
        <v>1</v>
      </c>
      <c r="C123" s="413"/>
      <c r="D123" s="412" t="s">
        <v>317</v>
      </c>
      <c r="E123" s="413"/>
      <c r="F123" s="414">
        <v>684</v>
      </c>
      <c r="G123" s="413"/>
      <c r="H123" s="282" t="s">
        <v>318</v>
      </c>
      <c r="I123" s="412" t="s">
        <v>319</v>
      </c>
      <c r="J123" s="413"/>
    </row>
    <row r="124" spans="2:10" x14ac:dyDescent="0.25">
      <c r="B124" s="416"/>
      <c r="C124" s="413"/>
      <c r="D124" s="416" t="s">
        <v>187</v>
      </c>
      <c r="E124" s="413"/>
      <c r="F124" s="417">
        <v>684</v>
      </c>
      <c r="G124" s="413"/>
      <c r="H124" s="283"/>
      <c r="I124" s="416"/>
      <c r="J124" s="413"/>
    </row>
    <row r="125" spans="2:10" ht="45.6" customHeight="1" x14ac:dyDescent="0.25">
      <c r="B125" s="418" t="s">
        <v>320</v>
      </c>
      <c r="C125" s="419"/>
      <c r="D125" s="419"/>
      <c r="E125" s="419"/>
      <c r="F125" s="419"/>
      <c r="G125" s="419"/>
      <c r="H125" s="419"/>
      <c r="I125" s="419"/>
      <c r="J125" s="419"/>
    </row>
    <row r="126" spans="2:10" ht="25.5" customHeight="1" x14ac:dyDescent="0.25">
      <c r="B126" s="421" t="s">
        <v>175</v>
      </c>
      <c r="C126" s="413"/>
      <c r="D126" s="421" t="s">
        <v>176</v>
      </c>
      <c r="E126" s="413"/>
      <c r="F126" s="421" t="s">
        <v>177</v>
      </c>
      <c r="G126" s="413"/>
      <c r="H126" s="284" t="s">
        <v>178</v>
      </c>
      <c r="I126" s="421" t="s">
        <v>179</v>
      </c>
      <c r="J126" s="413"/>
    </row>
    <row r="127" spans="2:10" ht="43.5" customHeight="1" x14ac:dyDescent="0.25">
      <c r="B127" s="412">
        <v>1</v>
      </c>
      <c r="C127" s="413"/>
      <c r="D127" s="412" t="s">
        <v>321</v>
      </c>
      <c r="E127" s="413"/>
      <c r="F127" s="414">
        <v>127.5</v>
      </c>
      <c r="G127" s="413"/>
      <c r="H127" s="282" t="s">
        <v>288</v>
      </c>
      <c r="I127" s="412" t="s">
        <v>322</v>
      </c>
      <c r="J127" s="413"/>
    </row>
    <row r="128" spans="2:10" ht="25.5" customHeight="1" x14ac:dyDescent="0.25">
      <c r="B128" s="412">
        <v>2</v>
      </c>
      <c r="C128" s="413"/>
      <c r="D128" s="412" t="s">
        <v>323</v>
      </c>
      <c r="E128" s="413"/>
      <c r="F128" s="414">
        <v>20</v>
      </c>
      <c r="G128" s="413"/>
      <c r="H128" s="282" t="s">
        <v>318</v>
      </c>
      <c r="I128" s="412" t="s">
        <v>324</v>
      </c>
      <c r="J128" s="413"/>
    </row>
    <row r="129" spans="2:10" ht="34.5" customHeight="1" x14ac:dyDescent="0.25">
      <c r="B129" s="412">
        <v>3</v>
      </c>
      <c r="C129" s="413"/>
      <c r="D129" s="412" t="s">
        <v>325</v>
      </c>
      <c r="E129" s="413"/>
      <c r="F129" s="414">
        <v>1405</v>
      </c>
      <c r="G129" s="413"/>
      <c r="H129" s="282" t="s">
        <v>318</v>
      </c>
      <c r="I129" s="412" t="s">
        <v>326</v>
      </c>
      <c r="J129" s="413"/>
    </row>
    <row r="130" spans="2:10" ht="27.75" customHeight="1" x14ac:dyDescent="0.25">
      <c r="B130" s="412">
        <v>4</v>
      </c>
      <c r="C130" s="413"/>
      <c r="D130" s="412" t="s">
        <v>327</v>
      </c>
      <c r="E130" s="413"/>
      <c r="F130" s="414">
        <v>32.200000000000003</v>
      </c>
      <c r="G130" s="413"/>
      <c r="H130" s="282" t="s">
        <v>291</v>
      </c>
      <c r="I130" s="412" t="s">
        <v>324</v>
      </c>
      <c r="J130" s="413"/>
    </row>
    <row r="131" spans="2:10" ht="12.75" customHeight="1" x14ac:dyDescent="0.25">
      <c r="B131" s="412">
        <v>5</v>
      </c>
      <c r="C131" s="413"/>
      <c r="D131" s="412" t="s">
        <v>328</v>
      </c>
      <c r="E131" s="413"/>
      <c r="F131" s="414">
        <v>20</v>
      </c>
      <c r="G131" s="413"/>
      <c r="H131" s="282" t="s">
        <v>329</v>
      </c>
      <c r="I131" s="412" t="s">
        <v>324</v>
      </c>
      <c r="J131" s="413"/>
    </row>
    <row r="132" spans="2:10" ht="12.75" customHeight="1" x14ac:dyDescent="0.25">
      <c r="B132" s="412">
        <v>6</v>
      </c>
      <c r="C132" s="413"/>
      <c r="D132" s="412" t="s">
        <v>330</v>
      </c>
      <c r="E132" s="413"/>
      <c r="F132" s="414">
        <v>26.3</v>
      </c>
      <c r="G132" s="413"/>
      <c r="H132" s="282" t="s">
        <v>329</v>
      </c>
      <c r="I132" s="412" t="s">
        <v>324</v>
      </c>
      <c r="J132" s="413"/>
    </row>
    <row r="133" spans="2:10" ht="12.75" customHeight="1" x14ac:dyDescent="0.25">
      <c r="B133" s="412">
        <v>7</v>
      </c>
      <c r="C133" s="413"/>
      <c r="D133" s="412" t="s">
        <v>331</v>
      </c>
      <c r="E133" s="413"/>
      <c r="F133" s="414">
        <v>1944.82</v>
      </c>
      <c r="G133" s="413"/>
      <c r="H133" s="282" t="s">
        <v>332</v>
      </c>
      <c r="I133" s="412" t="s">
        <v>333</v>
      </c>
      <c r="J133" s="413"/>
    </row>
    <row r="134" spans="2:10" ht="25.5" customHeight="1" x14ac:dyDescent="0.25">
      <c r="B134" s="412">
        <v>8</v>
      </c>
      <c r="C134" s="413"/>
      <c r="D134" s="412" t="s">
        <v>334</v>
      </c>
      <c r="E134" s="413"/>
      <c r="F134" s="414">
        <v>142.6</v>
      </c>
      <c r="G134" s="413"/>
      <c r="H134" s="282" t="s">
        <v>190</v>
      </c>
      <c r="I134" s="412" t="s">
        <v>324</v>
      </c>
      <c r="J134" s="413"/>
    </row>
    <row r="135" spans="2:10" ht="12.75" customHeight="1" x14ac:dyDescent="0.25">
      <c r="B135" s="412">
        <v>9</v>
      </c>
      <c r="C135" s="413"/>
      <c r="D135" s="412" t="s">
        <v>335</v>
      </c>
      <c r="E135" s="413"/>
      <c r="F135" s="414">
        <v>1419.61</v>
      </c>
      <c r="G135" s="413"/>
      <c r="H135" s="282" t="s">
        <v>336</v>
      </c>
      <c r="I135" s="412" t="s">
        <v>333</v>
      </c>
      <c r="J135" s="413"/>
    </row>
    <row r="136" spans="2:10" ht="12.75" customHeight="1" x14ac:dyDescent="0.25">
      <c r="B136" s="412">
        <v>10</v>
      </c>
      <c r="C136" s="413"/>
      <c r="D136" s="412" t="s">
        <v>337</v>
      </c>
      <c r="E136" s="413"/>
      <c r="F136" s="414">
        <v>422.3</v>
      </c>
      <c r="G136" s="413"/>
      <c r="H136" s="282" t="s">
        <v>297</v>
      </c>
      <c r="I136" s="412" t="s">
        <v>338</v>
      </c>
      <c r="J136" s="413"/>
    </row>
    <row r="137" spans="2:10" ht="24.75" customHeight="1" x14ac:dyDescent="0.25">
      <c r="B137" s="412">
        <v>11</v>
      </c>
      <c r="C137" s="413"/>
      <c r="D137" s="412" t="s">
        <v>339</v>
      </c>
      <c r="E137" s="413"/>
      <c r="F137" s="414">
        <v>190.8</v>
      </c>
      <c r="G137" s="413"/>
      <c r="H137" s="282" t="s">
        <v>293</v>
      </c>
      <c r="I137" s="412" t="s">
        <v>324</v>
      </c>
      <c r="J137" s="413"/>
    </row>
    <row r="138" spans="2:10" ht="26.25" customHeight="1" x14ac:dyDescent="0.25">
      <c r="B138" s="412">
        <v>12</v>
      </c>
      <c r="C138" s="413"/>
      <c r="D138" s="412" t="s">
        <v>340</v>
      </c>
      <c r="E138" s="413"/>
      <c r="F138" s="414">
        <v>179</v>
      </c>
      <c r="G138" s="413"/>
      <c r="H138" s="282" t="s">
        <v>226</v>
      </c>
      <c r="I138" s="412" t="s">
        <v>341</v>
      </c>
      <c r="J138" s="413"/>
    </row>
    <row r="139" spans="2:10" ht="29.25" customHeight="1" x14ac:dyDescent="0.25">
      <c r="B139" s="412">
        <v>13</v>
      </c>
      <c r="C139" s="413"/>
      <c r="D139" s="412" t="s">
        <v>342</v>
      </c>
      <c r="E139" s="413"/>
      <c r="F139" s="414">
        <v>75.2</v>
      </c>
      <c r="G139" s="413"/>
      <c r="H139" s="282" t="s">
        <v>226</v>
      </c>
      <c r="I139" s="412" t="s">
        <v>343</v>
      </c>
      <c r="J139" s="413"/>
    </row>
    <row r="140" spans="2:10" ht="12.75" customHeight="1" x14ac:dyDescent="0.25">
      <c r="B140" s="412">
        <v>14</v>
      </c>
      <c r="C140" s="413"/>
      <c r="D140" s="412" t="s">
        <v>344</v>
      </c>
      <c r="E140" s="413"/>
      <c r="F140" s="414">
        <v>3077.2</v>
      </c>
      <c r="G140" s="413"/>
      <c r="H140" s="282" t="s">
        <v>345</v>
      </c>
      <c r="I140" s="412" t="s">
        <v>346</v>
      </c>
      <c r="J140" s="413"/>
    </row>
    <row r="141" spans="2:10" ht="12.75" customHeight="1" x14ac:dyDescent="0.25">
      <c r="B141" s="412">
        <v>15</v>
      </c>
      <c r="C141" s="413"/>
      <c r="D141" s="412" t="s">
        <v>347</v>
      </c>
      <c r="E141" s="413"/>
      <c r="F141" s="414">
        <v>260.7</v>
      </c>
      <c r="G141" s="413"/>
      <c r="H141" s="282" t="s">
        <v>345</v>
      </c>
      <c r="I141" s="412" t="s">
        <v>348</v>
      </c>
      <c r="J141" s="413"/>
    </row>
    <row r="142" spans="2:10" ht="12.75" customHeight="1" x14ac:dyDescent="0.25">
      <c r="B142" s="412">
        <v>16</v>
      </c>
      <c r="C142" s="413"/>
      <c r="D142" s="412" t="s">
        <v>349</v>
      </c>
      <c r="E142" s="413"/>
      <c r="F142" s="414">
        <v>99.7</v>
      </c>
      <c r="G142" s="413"/>
      <c r="H142" s="282" t="s">
        <v>345</v>
      </c>
      <c r="I142" s="412" t="s">
        <v>348</v>
      </c>
      <c r="J142" s="413"/>
    </row>
    <row r="143" spans="2:10" ht="12.75" customHeight="1" x14ac:dyDescent="0.25">
      <c r="B143" s="412">
        <v>17</v>
      </c>
      <c r="C143" s="413"/>
      <c r="D143" s="412" t="s">
        <v>350</v>
      </c>
      <c r="E143" s="413"/>
      <c r="F143" s="414">
        <v>45</v>
      </c>
      <c r="G143" s="413"/>
      <c r="H143" s="282" t="s">
        <v>184</v>
      </c>
      <c r="I143" s="412" t="s">
        <v>324</v>
      </c>
      <c r="J143" s="413"/>
    </row>
    <row r="144" spans="2:10" ht="12.75" customHeight="1" x14ac:dyDescent="0.25">
      <c r="B144" s="412">
        <v>18</v>
      </c>
      <c r="C144" s="413"/>
      <c r="D144" s="412" t="s">
        <v>351</v>
      </c>
      <c r="E144" s="413"/>
      <c r="F144" s="414">
        <v>30</v>
      </c>
      <c r="G144" s="413"/>
      <c r="H144" s="282" t="s">
        <v>184</v>
      </c>
      <c r="I144" s="412" t="s">
        <v>324</v>
      </c>
      <c r="J144" s="413"/>
    </row>
    <row r="145" spans="2:10" ht="12.75" customHeight="1" x14ac:dyDescent="0.25">
      <c r="B145" s="412">
        <v>19</v>
      </c>
      <c r="C145" s="413"/>
      <c r="D145" s="412" t="s">
        <v>352</v>
      </c>
      <c r="E145" s="413"/>
      <c r="F145" s="414">
        <v>3191</v>
      </c>
      <c r="G145" s="413"/>
      <c r="H145" s="282" t="s">
        <v>241</v>
      </c>
      <c r="I145" s="412" t="s">
        <v>346</v>
      </c>
      <c r="J145" s="413"/>
    </row>
    <row r="146" spans="2:10" ht="26.25" customHeight="1" x14ac:dyDescent="0.25">
      <c r="B146" s="412">
        <v>20</v>
      </c>
      <c r="C146" s="413"/>
      <c r="D146" s="412" t="s">
        <v>353</v>
      </c>
      <c r="E146" s="413"/>
      <c r="F146" s="414">
        <v>161.16999999999999</v>
      </c>
      <c r="G146" s="413"/>
      <c r="H146" s="282" t="s">
        <v>193</v>
      </c>
      <c r="I146" s="412" t="s">
        <v>354</v>
      </c>
      <c r="J146" s="413"/>
    </row>
    <row r="147" spans="2:10" ht="24" customHeight="1" x14ac:dyDescent="0.25">
      <c r="B147" s="412">
        <v>21</v>
      </c>
      <c r="C147" s="413"/>
      <c r="D147" s="412" t="s">
        <v>355</v>
      </c>
      <c r="E147" s="413"/>
      <c r="F147" s="414">
        <v>183.7</v>
      </c>
      <c r="G147" s="413"/>
      <c r="H147" s="282" t="s">
        <v>294</v>
      </c>
      <c r="I147" s="412" t="s">
        <v>324</v>
      </c>
      <c r="J147" s="413"/>
    </row>
    <row r="148" spans="2:10" ht="27" customHeight="1" x14ac:dyDescent="0.25">
      <c r="B148" s="412">
        <v>22</v>
      </c>
      <c r="C148" s="413"/>
      <c r="D148" s="412" t="s">
        <v>356</v>
      </c>
      <c r="E148" s="413"/>
      <c r="F148" s="414">
        <v>67.400000000000006</v>
      </c>
      <c r="G148" s="413"/>
      <c r="H148" s="282" t="s">
        <v>294</v>
      </c>
      <c r="I148" s="412" t="s">
        <v>324</v>
      </c>
      <c r="J148" s="413"/>
    </row>
    <row r="149" spans="2:10" ht="12.75" customHeight="1" x14ac:dyDescent="0.25">
      <c r="B149" s="412">
        <v>23</v>
      </c>
      <c r="C149" s="413"/>
      <c r="D149" s="412" t="s">
        <v>357</v>
      </c>
      <c r="E149" s="413"/>
      <c r="F149" s="414">
        <v>45.1</v>
      </c>
      <c r="G149" s="413"/>
      <c r="H149" s="282" t="s">
        <v>193</v>
      </c>
      <c r="I149" s="412" t="s">
        <v>324</v>
      </c>
      <c r="J149" s="413"/>
    </row>
    <row r="150" spans="2:10" ht="12.75" customHeight="1" x14ac:dyDescent="0.25">
      <c r="B150" s="412">
        <v>24</v>
      </c>
      <c r="C150" s="413"/>
      <c r="D150" s="412" t="s">
        <v>358</v>
      </c>
      <c r="E150" s="413"/>
      <c r="F150" s="414">
        <v>639.20000000000005</v>
      </c>
      <c r="G150" s="413"/>
      <c r="H150" s="282" t="s">
        <v>241</v>
      </c>
      <c r="I150" s="412" t="s">
        <v>346</v>
      </c>
      <c r="J150" s="413"/>
    </row>
    <row r="151" spans="2:10" ht="31.5" customHeight="1" x14ac:dyDescent="0.25">
      <c r="B151" s="412">
        <v>25</v>
      </c>
      <c r="C151" s="413"/>
      <c r="D151" s="412" t="s">
        <v>355</v>
      </c>
      <c r="E151" s="413"/>
      <c r="F151" s="414">
        <v>164.5</v>
      </c>
      <c r="G151" s="413"/>
      <c r="H151" s="282" t="s">
        <v>294</v>
      </c>
      <c r="I151" s="412" t="s">
        <v>324</v>
      </c>
      <c r="J151" s="413"/>
    </row>
    <row r="152" spans="2:10" ht="28.5" customHeight="1" x14ac:dyDescent="0.25">
      <c r="B152" s="412">
        <v>26</v>
      </c>
      <c r="C152" s="413"/>
      <c r="D152" s="412" t="s">
        <v>355</v>
      </c>
      <c r="E152" s="413"/>
      <c r="F152" s="414">
        <v>130.6</v>
      </c>
      <c r="G152" s="413"/>
      <c r="H152" s="282" t="s">
        <v>294</v>
      </c>
      <c r="I152" s="412" t="s">
        <v>324</v>
      </c>
      <c r="J152" s="413"/>
    </row>
    <row r="153" spans="2:10" ht="28.5" customHeight="1" x14ac:dyDescent="0.25">
      <c r="B153" s="412">
        <v>27</v>
      </c>
      <c r="C153" s="413"/>
      <c r="D153" s="412" t="s">
        <v>356</v>
      </c>
      <c r="E153" s="413"/>
      <c r="F153" s="414">
        <v>70.099999999999994</v>
      </c>
      <c r="G153" s="413"/>
      <c r="H153" s="282" t="s">
        <v>294</v>
      </c>
      <c r="I153" s="412" t="s">
        <v>324</v>
      </c>
      <c r="J153" s="413"/>
    </row>
    <row r="154" spans="2:10" ht="28.5" customHeight="1" x14ac:dyDescent="0.25">
      <c r="B154" s="412">
        <v>28</v>
      </c>
      <c r="C154" s="413"/>
      <c r="D154" s="412" t="s">
        <v>355</v>
      </c>
      <c r="E154" s="413"/>
      <c r="F154" s="414">
        <v>222.2</v>
      </c>
      <c r="G154" s="413"/>
      <c r="H154" s="282" t="s">
        <v>294</v>
      </c>
      <c r="I154" s="412" t="s">
        <v>324</v>
      </c>
      <c r="J154" s="413"/>
    </row>
    <row r="155" spans="2:10" ht="28.5" customHeight="1" x14ac:dyDescent="0.25">
      <c r="B155" s="412">
        <v>29</v>
      </c>
      <c r="C155" s="413"/>
      <c r="D155" s="412" t="s">
        <v>359</v>
      </c>
      <c r="E155" s="413"/>
      <c r="F155" s="414">
        <v>137.19999999999999</v>
      </c>
      <c r="G155" s="413"/>
      <c r="H155" s="282" t="s">
        <v>294</v>
      </c>
      <c r="I155" s="412" t="s">
        <v>324</v>
      </c>
      <c r="J155" s="413"/>
    </row>
    <row r="156" spans="2:10" ht="28.5" customHeight="1" x14ac:dyDescent="0.25">
      <c r="B156" s="412">
        <v>30</v>
      </c>
      <c r="C156" s="413"/>
      <c r="D156" s="412" t="s">
        <v>360</v>
      </c>
      <c r="E156" s="413"/>
      <c r="F156" s="414">
        <v>123.2</v>
      </c>
      <c r="G156" s="413"/>
      <c r="H156" s="282" t="s">
        <v>294</v>
      </c>
      <c r="I156" s="412" t="s">
        <v>324</v>
      </c>
      <c r="J156" s="413"/>
    </row>
    <row r="157" spans="2:10" ht="28.5" customHeight="1" x14ac:dyDescent="0.25">
      <c r="B157" s="412">
        <v>31</v>
      </c>
      <c r="C157" s="413"/>
      <c r="D157" s="412" t="s">
        <v>361</v>
      </c>
      <c r="E157" s="413"/>
      <c r="F157" s="414">
        <v>40</v>
      </c>
      <c r="G157" s="413"/>
      <c r="H157" s="282" t="s">
        <v>294</v>
      </c>
      <c r="I157" s="412" t="s">
        <v>324</v>
      </c>
      <c r="J157" s="413"/>
    </row>
    <row r="158" spans="2:10" ht="12.75" customHeight="1" x14ac:dyDescent="0.25">
      <c r="B158" s="412">
        <v>32</v>
      </c>
      <c r="C158" s="413"/>
      <c r="D158" s="412" t="s">
        <v>328</v>
      </c>
      <c r="E158" s="413"/>
      <c r="F158" s="414">
        <v>35</v>
      </c>
      <c r="G158" s="413"/>
      <c r="H158" s="282" t="s">
        <v>294</v>
      </c>
      <c r="I158" s="412" t="s">
        <v>324</v>
      </c>
      <c r="J158" s="413"/>
    </row>
    <row r="159" spans="2:10" ht="37.5" customHeight="1" x14ac:dyDescent="0.25">
      <c r="B159" s="412">
        <v>33</v>
      </c>
      <c r="C159" s="413"/>
      <c r="D159" s="412" t="s">
        <v>360</v>
      </c>
      <c r="E159" s="413"/>
      <c r="F159" s="414">
        <v>88.7</v>
      </c>
      <c r="G159" s="413"/>
      <c r="H159" s="282" t="s">
        <v>294</v>
      </c>
      <c r="I159" s="412" t="s">
        <v>324</v>
      </c>
      <c r="J159" s="413"/>
    </row>
    <row r="160" spans="2:10" ht="40.5" customHeight="1" x14ac:dyDescent="0.25">
      <c r="B160" s="412">
        <v>34</v>
      </c>
      <c r="C160" s="413"/>
      <c r="D160" s="412" t="s">
        <v>360</v>
      </c>
      <c r="E160" s="413"/>
      <c r="F160" s="414">
        <v>75.3</v>
      </c>
      <c r="G160" s="413"/>
      <c r="H160" s="282" t="s">
        <v>294</v>
      </c>
      <c r="I160" s="412" t="s">
        <v>324</v>
      </c>
      <c r="J160" s="413"/>
    </row>
    <row r="161" spans="2:10" ht="39" customHeight="1" x14ac:dyDescent="0.25">
      <c r="B161" s="412">
        <v>35</v>
      </c>
      <c r="C161" s="413"/>
      <c r="D161" s="412" t="s">
        <v>360</v>
      </c>
      <c r="E161" s="413"/>
      <c r="F161" s="414">
        <v>80.900000000000006</v>
      </c>
      <c r="G161" s="413"/>
      <c r="H161" s="282" t="s">
        <v>294</v>
      </c>
      <c r="I161" s="412" t="s">
        <v>324</v>
      </c>
      <c r="J161" s="413"/>
    </row>
    <row r="162" spans="2:10" ht="37.5" customHeight="1" x14ac:dyDescent="0.25">
      <c r="B162" s="412">
        <v>36</v>
      </c>
      <c r="C162" s="413"/>
      <c r="D162" s="412" t="s">
        <v>360</v>
      </c>
      <c r="E162" s="413"/>
      <c r="F162" s="414">
        <v>113.4</v>
      </c>
      <c r="G162" s="413"/>
      <c r="H162" s="282" t="s">
        <v>294</v>
      </c>
      <c r="I162" s="412" t="s">
        <v>324</v>
      </c>
      <c r="J162" s="413"/>
    </row>
    <row r="163" spans="2:10" ht="21.75" customHeight="1" x14ac:dyDescent="0.25">
      <c r="B163" s="412">
        <v>37</v>
      </c>
      <c r="C163" s="413"/>
      <c r="D163" s="412" t="s">
        <v>362</v>
      </c>
      <c r="E163" s="413"/>
      <c r="F163" s="414">
        <v>993.5</v>
      </c>
      <c r="G163" s="413"/>
      <c r="H163" s="282" t="s">
        <v>294</v>
      </c>
      <c r="I163" s="412" t="s">
        <v>363</v>
      </c>
      <c r="J163" s="413"/>
    </row>
    <row r="164" spans="2:10" ht="28.5" customHeight="1" x14ac:dyDescent="0.25">
      <c r="B164" s="416"/>
      <c r="C164" s="413"/>
      <c r="D164" s="416" t="s">
        <v>187</v>
      </c>
      <c r="E164" s="413"/>
      <c r="F164" s="417">
        <f>SUM(F127:F163)</f>
        <v>16080.100000000004</v>
      </c>
      <c r="G164" s="413"/>
      <c r="H164" s="283"/>
      <c r="I164" s="416"/>
      <c r="J164" s="413"/>
    </row>
    <row r="165" spans="2:10" ht="45.6" customHeight="1" x14ac:dyDescent="0.25">
      <c r="B165" s="418" t="s">
        <v>364</v>
      </c>
      <c r="C165" s="419"/>
      <c r="D165" s="419"/>
      <c r="E165" s="419"/>
      <c r="F165" s="419"/>
      <c r="G165" s="419"/>
      <c r="H165" s="419"/>
      <c r="I165" s="419"/>
      <c r="J165" s="419"/>
    </row>
    <row r="166" spans="2:10" ht="12.75" customHeight="1" x14ac:dyDescent="0.25">
      <c r="B166" s="420" t="s">
        <v>175</v>
      </c>
      <c r="C166" s="411"/>
      <c r="D166" s="421" t="s">
        <v>176</v>
      </c>
      <c r="E166" s="413"/>
      <c r="F166" s="421" t="s">
        <v>177</v>
      </c>
      <c r="G166" s="413"/>
      <c r="H166" s="284" t="s">
        <v>178</v>
      </c>
      <c r="I166" s="421" t="s">
        <v>179</v>
      </c>
      <c r="J166" s="413"/>
    </row>
    <row r="167" spans="2:10" ht="12.75" customHeight="1" x14ac:dyDescent="0.25">
      <c r="B167" s="410">
        <v>1</v>
      </c>
      <c r="C167" s="411"/>
      <c r="D167" s="412" t="s">
        <v>365</v>
      </c>
      <c r="E167" s="413"/>
      <c r="F167" s="414">
        <v>1000</v>
      </c>
      <c r="G167" s="413"/>
      <c r="H167" s="282" t="s">
        <v>366</v>
      </c>
      <c r="I167" s="412" t="s">
        <v>367</v>
      </c>
      <c r="J167" s="413"/>
    </row>
    <row r="168" spans="2:10" x14ac:dyDescent="0.25">
      <c r="B168" s="415"/>
      <c r="C168" s="411"/>
      <c r="D168" s="416" t="s">
        <v>187</v>
      </c>
      <c r="E168" s="413"/>
      <c r="F168" s="417">
        <f>SUM(F167)</f>
        <v>1000</v>
      </c>
      <c r="G168" s="413"/>
      <c r="H168" s="283"/>
      <c r="I168" s="416"/>
      <c r="J168" s="413"/>
    </row>
    <row r="169" spans="2:10" ht="12.6" customHeight="1" x14ac:dyDescent="0.25"/>
    <row r="170" spans="2:10" ht="40.5" customHeight="1" x14ac:dyDescent="0.25">
      <c r="E170" s="285" t="s">
        <v>368</v>
      </c>
      <c r="F170" s="286">
        <f>F15</f>
        <v>1058222.03</v>
      </c>
    </row>
    <row r="171" spans="2:10" ht="15.75" x14ac:dyDescent="0.25">
      <c r="E171" s="285" t="s">
        <v>369</v>
      </c>
      <c r="F171" s="287">
        <f>F22+F68+F85+F93+F104+F120+F124+F164-5011.29</f>
        <v>153589.04</v>
      </c>
    </row>
    <row r="172" spans="2:10" ht="15.75" x14ac:dyDescent="0.25">
      <c r="E172" s="285" t="s">
        <v>370</v>
      </c>
      <c r="F172" s="286">
        <f>F168</f>
        <v>1000</v>
      </c>
    </row>
    <row r="173" spans="2:10" ht="15.75" x14ac:dyDescent="0.25">
      <c r="E173" s="285" t="s">
        <v>187</v>
      </c>
      <c r="F173" s="286">
        <f>F170+F171+F172</f>
        <v>1212811.07</v>
      </c>
    </row>
    <row r="175" spans="2:10" x14ac:dyDescent="0.25">
      <c r="F175" s="288"/>
    </row>
  </sheetData>
  <mergeCells count="609">
    <mergeCell ref="C3:G3"/>
    <mergeCell ref="C5:G5"/>
    <mergeCell ref="C7:G7"/>
    <mergeCell ref="B10:J10"/>
    <mergeCell ref="B11:C11"/>
    <mergeCell ref="D11:E11"/>
    <mergeCell ref="F11:G11"/>
    <mergeCell ref="I11:J11"/>
    <mergeCell ref="B14:C14"/>
    <mergeCell ref="D14:E14"/>
    <mergeCell ref="F14:G14"/>
    <mergeCell ref="I14:J14"/>
    <mergeCell ref="B15:C15"/>
    <mergeCell ref="D15:E15"/>
    <mergeCell ref="F15:G15"/>
    <mergeCell ref="I15:J15"/>
    <mergeCell ref="B12:C12"/>
    <mergeCell ref="D12:E12"/>
    <mergeCell ref="F12:G12"/>
    <mergeCell ref="I12:J12"/>
    <mergeCell ref="B13:C13"/>
    <mergeCell ref="D13:E13"/>
    <mergeCell ref="F13:G13"/>
    <mergeCell ref="I13:J13"/>
    <mergeCell ref="B16:J16"/>
    <mergeCell ref="B17:C17"/>
    <mergeCell ref="D17:E17"/>
    <mergeCell ref="F17:G17"/>
    <mergeCell ref="I17:J17"/>
    <mergeCell ref="B18:C18"/>
    <mergeCell ref="D18:E18"/>
    <mergeCell ref="F18:G18"/>
    <mergeCell ref="I18:J18"/>
    <mergeCell ref="B21:C21"/>
    <mergeCell ref="D21:E21"/>
    <mergeCell ref="F21:G21"/>
    <mergeCell ref="I21:J21"/>
    <mergeCell ref="B22:C22"/>
    <mergeCell ref="D22:E22"/>
    <mergeCell ref="F22:G22"/>
    <mergeCell ref="I22:J22"/>
    <mergeCell ref="B19:C19"/>
    <mergeCell ref="D19:E19"/>
    <mergeCell ref="F19:G19"/>
    <mergeCell ref="I19:J19"/>
    <mergeCell ref="B20:C20"/>
    <mergeCell ref="D20:E20"/>
    <mergeCell ref="F20:G20"/>
    <mergeCell ref="I20:J20"/>
    <mergeCell ref="B26:C26"/>
    <mergeCell ref="D26:E26"/>
    <mergeCell ref="F26:G26"/>
    <mergeCell ref="I26:J26"/>
    <mergeCell ref="B27:C27"/>
    <mergeCell ref="D27:E27"/>
    <mergeCell ref="F27:G27"/>
    <mergeCell ref="I27:J27"/>
    <mergeCell ref="B23:J23"/>
    <mergeCell ref="B24:C24"/>
    <mergeCell ref="D24:E24"/>
    <mergeCell ref="F24:G24"/>
    <mergeCell ref="I24:J24"/>
    <mergeCell ref="B25:C25"/>
    <mergeCell ref="D25:E25"/>
    <mergeCell ref="F25:G25"/>
    <mergeCell ref="I25:J25"/>
    <mergeCell ref="B30:C30"/>
    <mergeCell ref="D30:E30"/>
    <mergeCell ref="F30:G30"/>
    <mergeCell ref="I30:J30"/>
    <mergeCell ref="B31:C31"/>
    <mergeCell ref="D31:E31"/>
    <mergeCell ref="F31:G31"/>
    <mergeCell ref="I31:J31"/>
    <mergeCell ref="B28:C28"/>
    <mergeCell ref="D28:E28"/>
    <mergeCell ref="F28:G28"/>
    <mergeCell ref="I28:J28"/>
    <mergeCell ref="B29:C29"/>
    <mergeCell ref="D29:E29"/>
    <mergeCell ref="F29:G29"/>
    <mergeCell ref="I29:J29"/>
    <mergeCell ref="B34:C34"/>
    <mergeCell ref="D34:E34"/>
    <mergeCell ref="F34:G34"/>
    <mergeCell ref="I34:J34"/>
    <mergeCell ref="B35:C35"/>
    <mergeCell ref="D35:E35"/>
    <mergeCell ref="F35:G35"/>
    <mergeCell ref="I35:J35"/>
    <mergeCell ref="B32:C32"/>
    <mergeCell ref="D32:E32"/>
    <mergeCell ref="F32:G32"/>
    <mergeCell ref="I32:J32"/>
    <mergeCell ref="B33:C33"/>
    <mergeCell ref="D33:E33"/>
    <mergeCell ref="F33:G33"/>
    <mergeCell ref="I33:J33"/>
    <mergeCell ref="B38:C38"/>
    <mergeCell ref="D38:E38"/>
    <mergeCell ref="F38:G38"/>
    <mergeCell ref="I38:J38"/>
    <mergeCell ref="B39:C39"/>
    <mergeCell ref="D39:E39"/>
    <mergeCell ref="F39:G39"/>
    <mergeCell ref="I39:J39"/>
    <mergeCell ref="B36:C36"/>
    <mergeCell ref="D36:E36"/>
    <mergeCell ref="F36:G36"/>
    <mergeCell ref="I36:J36"/>
    <mergeCell ref="B37:C37"/>
    <mergeCell ref="D37:E37"/>
    <mergeCell ref="F37:G37"/>
    <mergeCell ref="I37:J37"/>
    <mergeCell ref="B42:C42"/>
    <mergeCell ref="D42:E42"/>
    <mergeCell ref="F42:G42"/>
    <mergeCell ref="I42:J42"/>
    <mergeCell ref="B43:C43"/>
    <mergeCell ref="D43:E43"/>
    <mergeCell ref="F43:G43"/>
    <mergeCell ref="I43:J43"/>
    <mergeCell ref="B40:C40"/>
    <mergeCell ref="D40:E40"/>
    <mergeCell ref="F40:G40"/>
    <mergeCell ref="I40:J40"/>
    <mergeCell ref="B41:C41"/>
    <mergeCell ref="D41:E41"/>
    <mergeCell ref="F41:G41"/>
    <mergeCell ref="I41:J41"/>
    <mergeCell ref="B46:C46"/>
    <mergeCell ref="D46:E46"/>
    <mergeCell ref="F46:G46"/>
    <mergeCell ref="I46:J46"/>
    <mergeCell ref="B47:C47"/>
    <mergeCell ref="D47:E47"/>
    <mergeCell ref="F47:G47"/>
    <mergeCell ref="I47:J47"/>
    <mergeCell ref="B44:C44"/>
    <mergeCell ref="D44:E44"/>
    <mergeCell ref="F44:G44"/>
    <mergeCell ref="I44:J44"/>
    <mergeCell ref="B45:C45"/>
    <mergeCell ref="D45:E45"/>
    <mergeCell ref="F45:G45"/>
    <mergeCell ref="I45:J45"/>
    <mergeCell ref="B50:C50"/>
    <mergeCell ref="D50:E50"/>
    <mergeCell ref="F50:G50"/>
    <mergeCell ref="I50:J50"/>
    <mergeCell ref="B51:C51"/>
    <mergeCell ref="D51:E51"/>
    <mergeCell ref="F51:G51"/>
    <mergeCell ref="I51:J51"/>
    <mergeCell ref="B48:C48"/>
    <mergeCell ref="D48:E48"/>
    <mergeCell ref="F48:G48"/>
    <mergeCell ref="I48:J48"/>
    <mergeCell ref="B49:C49"/>
    <mergeCell ref="D49:E49"/>
    <mergeCell ref="F49:G49"/>
    <mergeCell ref="I49:J49"/>
    <mergeCell ref="B54:C54"/>
    <mergeCell ref="D54:E54"/>
    <mergeCell ref="F54:G54"/>
    <mergeCell ref="I54:J54"/>
    <mergeCell ref="B55:C55"/>
    <mergeCell ref="D55:E55"/>
    <mergeCell ref="F55:G55"/>
    <mergeCell ref="I55:J55"/>
    <mergeCell ref="B52:C52"/>
    <mergeCell ref="D52:E52"/>
    <mergeCell ref="F52:G52"/>
    <mergeCell ref="I52:J52"/>
    <mergeCell ref="B53:C53"/>
    <mergeCell ref="D53:E53"/>
    <mergeCell ref="F53:G53"/>
    <mergeCell ref="I53:J53"/>
    <mergeCell ref="B58:C58"/>
    <mergeCell ref="D58:E58"/>
    <mergeCell ref="F58:G58"/>
    <mergeCell ref="I58:J58"/>
    <mergeCell ref="B59:C59"/>
    <mergeCell ref="D59:E59"/>
    <mergeCell ref="F59:G59"/>
    <mergeCell ref="I59:J59"/>
    <mergeCell ref="B56:C56"/>
    <mergeCell ref="D56:E56"/>
    <mergeCell ref="F56:G56"/>
    <mergeCell ref="I56:J56"/>
    <mergeCell ref="B57:C57"/>
    <mergeCell ref="D57:E57"/>
    <mergeCell ref="F57:G57"/>
    <mergeCell ref="I57:J57"/>
    <mergeCell ref="B62:C62"/>
    <mergeCell ref="D62:E62"/>
    <mergeCell ref="F62:G62"/>
    <mergeCell ref="I62:J62"/>
    <mergeCell ref="B63:C63"/>
    <mergeCell ref="D63:E63"/>
    <mergeCell ref="F63:G63"/>
    <mergeCell ref="I63:J63"/>
    <mergeCell ref="B60:C60"/>
    <mergeCell ref="D60:E60"/>
    <mergeCell ref="F60:G60"/>
    <mergeCell ref="I60:J60"/>
    <mergeCell ref="B61:C61"/>
    <mergeCell ref="D61:E61"/>
    <mergeCell ref="F61:G61"/>
    <mergeCell ref="I61:J61"/>
    <mergeCell ref="B66:C66"/>
    <mergeCell ref="D66:E66"/>
    <mergeCell ref="F66:G66"/>
    <mergeCell ref="I66:J66"/>
    <mergeCell ref="B67:C67"/>
    <mergeCell ref="D67:E67"/>
    <mergeCell ref="F67:G67"/>
    <mergeCell ref="I67:J67"/>
    <mergeCell ref="B64:C64"/>
    <mergeCell ref="D64:E64"/>
    <mergeCell ref="F64:G64"/>
    <mergeCell ref="I64:J64"/>
    <mergeCell ref="B65:C65"/>
    <mergeCell ref="D65:E65"/>
    <mergeCell ref="F65:G65"/>
    <mergeCell ref="I65:J65"/>
    <mergeCell ref="B71:C71"/>
    <mergeCell ref="D71:E71"/>
    <mergeCell ref="F71:G71"/>
    <mergeCell ref="I71:J71"/>
    <mergeCell ref="B72:C72"/>
    <mergeCell ref="D72:E72"/>
    <mergeCell ref="F72:G72"/>
    <mergeCell ref="I72:J72"/>
    <mergeCell ref="B68:C68"/>
    <mergeCell ref="D68:E68"/>
    <mergeCell ref="F68:G68"/>
    <mergeCell ref="I68:J68"/>
    <mergeCell ref="B69:J69"/>
    <mergeCell ref="B70:C70"/>
    <mergeCell ref="D70:E70"/>
    <mergeCell ref="F70:G70"/>
    <mergeCell ref="I70:J70"/>
    <mergeCell ref="B75:C75"/>
    <mergeCell ref="D75:E75"/>
    <mergeCell ref="F75:G75"/>
    <mergeCell ref="I75:J75"/>
    <mergeCell ref="B76:C76"/>
    <mergeCell ref="D76:E76"/>
    <mergeCell ref="F76:G76"/>
    <mergeCell ref="I76:J76"/>
    <mergeCell ref="B73:C73"/>
    <mergeCell ref="D73:E73"/>
    <mergeCell ref="F73:G73"/>
    <mergeCell ref="I73:J73"/>
    <mergeCell ref="B74:C74"/>
    <mergeCell ref="D74:E74"/>
    <mergeCell ref="F74:G74"/>
    <mergeCell ref="I74:J74"/>
    <mergeCell ref="B79:C79"/>
    <mergeCell ref="D79:E79"/>
    <mergeCell ref="F79:G79"/>
    <mergeCell ref="I79:J79"/>
    <mergeCell ref="B80:C80"/>
    <mergeCell ref="D80:E80"/>
    <mergeCell ref="F80:G80"/>
    <mergeCell ref="I80:J80"/>
    <mergeCell ref="B77:C77"/>
    <mergeCell ref="D77:E77"/>
    <mergeCell ref="F77:G77"/>
    <mergeCell ref="I77:J77"/>
    <mergeCell ref="B78:C78"/>
    <mergeCell ref="D78:E78"/>
    <mergeCell ref="F78:G78"/>
    <mergeCell ref="I78:J78"/>
    <mergeCell ref="B83:C83"/>
    <mergeCell ref="D83:E83"/>
    <mergeCell ref="F83:G83"/>
    <mergeCell ref="I83:J83"/>
    <mergeCell ref="B84:C84"/>
    <mergeCell ref="D84:E84"/>
    <mergeCell ref="F84:G84"/>
    <mergeCell ref="I84:J84"/>
    <mergeCell ref="B81:C81"/>
    <mergeCell ref="D81:E81"/>
    <mergeCell ref="F81:G81"/>
    <mergeCell ref="I81:J81"/>
    <mergeCell ref="B82:C82"/>
    <mergeCell ref="D82:E82"/>
    <mergeCell ref="F82:G82"/>
    <mergeCell ref="I82:J82"/>
    <mergeCell ref="B88:C88"/>
    <mergeCell ref="D88:E88"/>
    <mergeCell ref="F88:G88"/>
    <mergeCell ref="I88:J88"/>
    <mergeCell ref="B89:C89"/>
    <mergeCell ref="D89:E89"/>
    <mergeCell ref="F89:G89"/>
    <mergeCell ref="I89:J89"/>
    <mergeCell ref="B85:C85"/>
    <mergeCell ref="D85:E85"/>
    <mergeCell ref="F85:G85"/>
    <mergeCell ref="I85:J85"/>
    <mergeCell ref="B86:J86"/>
    <mergeCell ref="B87:C87"/>
    <mergeCell ref="D87:E87"/>
    <mergeCell ref="F87:G87"/>
    <mergeCell ref="I87:J87"/>
    <mergeCell ref="B92:C92"/>
    <mergeCell ref="D92:E92"/>
    <mergeCell ref="F92:G92"/>
    <mergeCell ref="I92:J92"/>
    <mergeCell ref="B93:C93"/>
    <mergeCell ref="D93:E93"/>
    <mergeCell ref="F93:G93"/>
    <mergeCell ref="I93:J93"/>
    <mergeCell ref="B90:C90"/>
    <mergeCell ref="D90:E90"/>
    <mergeCell ref="F90:G90"/>
    <mergeCell ref="I90:J90"/>
    <mergeCell ref="B91:C91"/>
    <mergeCell ref="D91:E91"/>
    <mergeCell ref="F91:G91"/>
    <mergeCell ref="I91:J91"/>
    <mergeCell ref="B94:J94"/>
    <mergeCell ref="B95:C95"/>
    <mergeCell ref="D95:E95"/>
    <mergeCell ref="F95:G95"/>
    <mergeCell ref="I95:J95"/>
    <mergeCell ref="B96:C96"/>
    <mergeCell ref="D96:E96"/>
    <mergeCell ref="F96:G96"/>
    <mergeCell ref="I96:J96"/>
    <mergeCell ref="B99:C99"/>
    <mergeCell ref="D99:E99"/>
    <mergeCell ref="F99:G99"/>
    <mergeCell ref="I99:J99"/>
    <mergeCell ref="B100:C100"/>
    <mergeCell ref="D100:E100"/>
    <mergeCell ref="F100:G100"/>
    <mergeCell ref="I100:J100"/>
    <mergeCell ref="B97:C97"/>
    <mergeCell ref="D97:E97"/>
    <mergeCell ref="F97:G97"/>
    <mergeCell ref="I97:J97"/>
    <mergeCell ref="B98:C98"/>
    <mergeCell ref="D98:E98"/>
    <mergeCell ref="F98:G98"/>
    <mergeCell ref="I98:J98"/>
    <mergeCell ref="B103:C103"/>
    <mergeCell ref="D103:E103"/>
    <mergeCell ref="F103:G103"/>
    <mergeCell ref="I103:J103"/>
    <mergeCell ref="B104:C104"/>
    <mergeCell ref="D104:E104"/>
    <mergeCell ref="F104:G104"/>
    <mergeCell ref="I104:J104"/>
    <mergeCell ref="B101:C101"/>
    <mergeCell ref="D101:E101"/>
    <mergeCell ref="F101:G101"/>
    <mergeCell ref="I101:J101"/>
    <mergeCell ref="B102:C102"/>
    <mergeCell ref="D102:E102"/>
    <mergeCell ref="F102:G102"/>
    <mergeCell ref="I102:J102"/>
    <mergeCell ref="B105:J105"/>
    <mergeCell ref="B106:C106"/>
    <mergeCell ref="D106:E106"/>
    <mergeCell ref="F106:G106"/>
    <mergeCell ref="I106:J106"/>
    <mergeCell ref="B107:C107"/>
    <mergeCell ref="D107:E107"/>
    <mergeCell ref="F107:G107"/>
    <mergeCell ref="I107:J107"/>
    <mergeCell ref="B110:C110"/>
    <mergeCell ref="D110:E110"/>
    <mergeCell ref="F110:G110"/>
    <mergeCell ref="I110:J110"/>
    <mergeCell ref="B111:C111"/>
    <mergeCell ref="D111:E111"/>
    <mergeCell ref="F111:G111"/>
    <mergeCell ref="I111:J111"/>
    <mergeCell ref="B108:C108"/>
    <mergeCell ref="D108:E108"/>
    <mergeCell ref="F108:G108"/>
    <mergeCell ref="I108:J108"/>
    <mergeCell ref="B109:C109"/>
    <mergeCell ref="D109:E109"/>
    <mergeCell ref="F109:G109"/>
    <mergeCell ref="I109:J109"/>
    <mergeCell ref="B114:C114"/>
    <mergeCell ref="D114:E114"/>
    <mergeCell ref="F114:G114"/>
    <mergeCell ref="I114:J114"/>
    <mergeCell ref="B115:C115"/>
    <mergeCell ref="D115:E115"/>
    <mergeCell ref="F115:G115"/>
    <mergeCell ref="I115:J115"/>
    <mergeCell ref="B112:C112"/>
    <mergeCell ref="D112:E112"/>
    <mergeCell ref="F112:G112"/>
    <mergeCell ref="I112:J112"/>
    <mergeCell ref="B113:C113"/>
    <mergeCell ref="D113:E113"/>
    <mergeCell ref="F113:G113"/>
    <mergeCell ref="I113:J113"/>
    <mergeCell ref="B118:C118"/>
    <mergeCell ref="D118:E118"/>
    <mergeCell ref="F118:G118"/>
    <mergeCell ref="I118:J118"/>
    <mergeCell ref="B119:C119"/>
    <mergeCell ref="D119:E119"/>
    <mergeCell ref="F119:G119"/>
    <mergeCell ref="I119:J119"/>
    <mergeCell ref="B116:C116"/>
    <mergeCell ref="D116:E116"/>
    <mergeCell ref="F116:G116"/>
    <mergeCell ref="I116:J116"/>
    <mergeCell ref="B117:C117"/>
    <mergeCell ref="D117:E117"/>
    <mergeCell ref="F117:G117"/>
    <mergeCell ref="I117:J117"/>
    <mergeCell ref="B123:C123"/>
    <mergeCell ref="D123:E123"/>
    <mergeCell ref="F123:G123"/>
    <mergeCell ref="I123:J123"/>
    <mergeCell ref="B124:C124"/>
    <mergeCell ref="D124:E124"/>
    <mergeCell ref="F124:G124"/>
    <mergeCell ref="I124:J124"/>
    <mergeCell ref="B120:C120"/>
    <mergeCell ref="D120:E120"/>
    <mergeCell ref="F120:G120"/>
    <mergeCell ref="I120:J120"/>
    <mergeCell ref="B121:J121"/>
    <mergeCell ref="B122:C122"/>
    <mergeCell ref="D122:E122"/>
    <mergeCell ref="F122:G122"/>
    <mergeCell ref="I122:J122"/>
    <mergeCell ref="B125:J125"/>
    <mergeCell ref="B126:C126"/>
    <mergeCell ref="D126:E126"/>
    <mergeCell ref="F126:G126"/>
    <mergeCell ref="I126:J126"/>
    <mergeCell ref="B127:C127"/>
    <mergeCell ref="D127:E127"/>
    <mergeCell ref="F127:G127"/>
    <mergeCell ref="I127:J127"/>
    <mergeCell ref="B130:C130"/>
    <mergeCell ref="D130:E130"/>
    <mergeCell ref="F130:G130"/>
    <mergeCell ref="I130:J130"/>
    <mergeCell ref="B131:C131"/>
    <mergeCell ref="D131:E131"/>
    <mergeCell ref="F131:G131"/>
    <mergeCell ref="I131:J131"/>
    <mergeCell ref="B128:C128"/>
    <mergeCell ref="D128:E128"/>
    <mergeCell ref="F128:G128"/>
    <mergeCell ref="I128:J128"/>
    <mergeCell ref="B129:C129"/>
    <mergeCell ref="D129:E129"/>
    <mergeCell ref="F129:G129"/>
    <mergeCell ref="I129:J129"/>
    <mergeCell ref="B134:C134"/>
    <mergeCell ref="D134:E134"/>
    <mergeCell ref="F134:G134"/>
    <mergeCell ref="I134:J134"/>
    <mergeCell ref="B135:C135"/>
    <mergeCell ref="D135:E135"/>
    <mergeCell ref="F135:G135"/>
    <mergeCell ref="I135:J135"/>
    <mergeCell ref="B132:C132"/>
    <mergeCell ref="D132:E132"/>
    <mergeCell ref="F132:G132"/>
    <mergeCell ref="I132:J132"/>
    <mergeCell ref="B133:C133"/>
    <mergeCell ref="D133:E133"/>
    <mergeCell ref="F133:G133"/>
    <mergeCell ref="I133:J133"/>
    <mergeCell ref="B138:C138"/>
    <mergeCell ref="D138:E138"/>
    <mergeCell ref="F138:G138"/>
    <mergeCell ref="I138:J138"/>
    <mergeCell ref="B139:C139"/>
    <mergeCell ref="D139:E139"/>
    <mergeCell ref="F139:G139"/>
    <mergeCell ref="I139:J139"/>
    <mergeCell ref="B136:C136"/>
    <mergeCell ref="D136:E136"/>
    <mergeCell ref="F136:G136"/>
    <mergeCell ref="I136:J136"/>
    <mergeCell ref="B137:C137"/>
    <mergeCell ref="D137:E137"/>
    <mergeCell ref="F137:G137"/>
    <mergeCell ref="I137:J137"/>
    <mergeCell ref="B142:C142"/>
    <mergeCell ref="D142:E142"/>
    <mergeCell ref="F142:G142"/>
    <mergeCell ref="I142:J142"/>
    <mergeCell ref="B143:C143"/>
    <mergeCell ref="D143:E143"/>
    <mergeCell ref="F143:G143"/>
    <mergeCell ref="I143:J143"/>
    <mergeCell ref="B140:C140"/>
    <mergeCell ref="D140:E140"/>
    <mergeCell ref="F140:G140"/>
    <mergeCell ref="I140:J140"/>
    <mergeCell ref="B141:C141"/>
    <mergeCell ref="D141:E141"/>
    <mergeCell ref="F141:G141"/>
    <mergeCell ref="I141:J141"/>
    <mergeCell ref="B146:C146"/>
    <mergeCell ref="D146:E146"/>
    <mergeCell ref="F146:G146"/>
    <mergeCell ref="I146:J146"/>
    <mergeCell ref="B147:C147"/>
    <mergeCell ref="D147:E147"/>
    <mergeCell ref="F147:G147"/>
    <mergeCell ref="I147:J147"/>
    <mergeCell ref="B144:C144"/>
    <mergeCell ref="D144:E144"/>
    <mergeCell ref="F144:G144"/>
    <mergeCell ref="I144:J144"/>
    <mergeCell ref="B145:C145"/>
    <mergeCell ref="D145:E145"/>
    <mergeCell ref="F145:G145"/>
    <mergeCell ref="I145:J145"/>
    <mergeCell ref="B150:C150"/>
    <mergeCell ref="D150:E150"/>
    <mergeCell ref="F150:G150"/>
    <mergeCell ref="I150:J150"/>
    <mergeCell ref="B151:C151"/>
    <mergeCell ref="D151:E151"/>
    <mergeCell ref="F151:G151"/>
    <mergeCell ref="I151:J151"/>
    <mergeCell ref="B148:C148"/>
    <mergeCell ref="D148:E148"/>
    <mergeCell ref="F148:G148"/>
    <mergeCell ref="I148:J148"/>
    <mergeCell ref="B149:C149"/>
    <mergeCell ref="D149:E149"/>
    <mergeCell ref="F149:G149"/>
    <mergeCell ref="I149:J149"/>
    <mergeCell ref="B154:C154"/>
    <mergeCell ref="D154:E154"/>
    <mergeCell ref="F154:G154"/>
    <mergeCell ref="I154:J154"/>
    <mergeCell ref="B155:C155"/>
    <mergeCell ref="D155:E155"/>
    <mergeCell ref="F155:G155"/>
    <mergeCell ref="I155:J155"/>
    <mergeCell ref="B152:C152"/>
    <mergeCell ref="D152:E152"/>
    <mergeCell ref="F152:G152"/>
    <mergeCell ref="I152:J152"/>
    <mergeCell ref="B153:C153"/>
    <mergeCell ref="D153:E153"/>
    <mergeCell ref="F153:G153"/>
    <mergeCell ref="I153:J153"/>
    <mergeCell ref="B158:C158"/>
    <mergeCell ref="D158:E158"/>
    <mergeCell ref="F158:G158"/>
    <mergeCell ref="I158:J158"/>
    <mergeCell ref="B159:C159"/>
    <mergeCell ref="D159:E159"/>
    <mergeCell ref="F159:G159"/>
    <mergeCell ref="I159:J159"/>
    <mergeCell ref="B156:C156"/>
    <mergeCell ref="D156:E156"/>
    <mergeCell ref="F156:G156"/>
    <mergeCell ref="I156:J156"/>
    <mergeCell ref="B157:C157"/>
    <mergeCell ref="D157:E157"/>
    <mergeCell ref="F157:G157"/>
    <mergeCell ref="I157:J157"/>
    <mergeCell ref="B162:C162"/>
    <mergeCell ref="D162:E162"/>
    <mergeCell ref="F162:G162"/>
    <mergeCell ref="I162:J162"/>
    <mergeCell ref="B163:C163"/>
    <mergeCell ref="D163:E163"/>
    <mergeCell ref="F163:G163"/>
    <mergeCell ref="I163:J163"/>
    <mergeCell ref="B160:C160"/>
    <mergeCell ref="D160:E160"/>
    <mergeCell ref="F160:G160"/>
    <mergeCell ref="I160:J160"/>
    <mergeCell ref="B161:C161"/>
    <mergeCell ref="D161:E161"/>
    <mergeCell ref="F161:G161"/>
    <mergeCell ref="I161:J161"/>
    <mergeCell ref="B167:C167"/>
    <mergeCell ref="D167:E167"/>
    <mergeCell ref="F167:G167"/>
    <mergeCell ref="I167:J167"/>
    <mergeCell ref="B168:C168"/>
    <mergeCell ref="D168:E168"/>
    <mergeCell ref="F168:G168"/>
    <mergeCell ref="I168:J168"/>
    <mergeCell ref="B164:C164"/>
    <mergeCell ref="D164:E164"/>
    <mergeCell ref="F164:G164"/>
    <mergeCell ref="I164:J164"/>
    <mergeCell ref="B165:J165"/>
    <mergeCell ref="B166:C166"/>
    <mergeCell ref="D166:E166"/>
    <mergeCell ref="F166:G166"/>
    <mergeCell ref="I166:J16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03"/>
  <sheetViews>
    <sheetView topLeftCell="A4" workbookViewId="0">
      <selection sqref="A1:XFD1048576"/>
    </sheetView>
  </sheetViews>
  <sheetFormatPr defaultRowHeight="12.75" x14ac:dyDescent="0.2"/>
  <cols>
    <col min="1" max="1" width="2.28515625" style="289" customWidth="1"/>
    <col min="2" max="2" width="0" style="289" hidden="1" customWidth="1"/>
    <col min="3" max="3" width="11.7109375" style="289" customWidth="1"/>
    <col min="4" max="4" width="6.5703125" style="289" customWidth="1"/>
    <col min="5" max="5" width="20.140625" style="289" bestFit="1" customWidth="1"/>
    <col min="6" max="6" width="10.140625" style="289" customWidth="1"/>
    <col min="7" max="7" width="11.140625" style="289" customWidth="1"/>
    <col min="8" max="8" width="15" style="289" bestFit="1" customWidth="1"/>
    <col min="9" max="9" width="41" style="289" customWidth="1"/>
    <col min="10" max="10" width="11.140625" style="289" customWidth="1"/>
    <col min="11" max="11" width="0.85546875" style="289" customWidth="1"/>
    <col min="12" max="12" width="1.42578125" style="289" customWidth="1"/>
    <col min="13" max="256" width="9.140625" style="289"/>
    <col min="257" max="257" width="2.28515625" style="289" customWidth="1"/>
    <col min="258" max="258" width="0" style="289" hidden="1" customWidth="1"/>
    <col min="259" max="259" width="11.7109375" style="289" customWidth="1"/>
    <col min="260" max="260" width="6.5703125" style="289" customWidth="1"/>
    <col min="261" max="261" width="20.140625" style="289" bestFit="1" customWidth="1"/>
    <col min="262" max="262" width="10.140625" style="289" customWidth="1"/>
    <col min="263" max="263" width="11.140625" style="289" customWidth="1"/>
    <col min="264" max="264" width="15" style="289" bestFit="1" customWidth="1"/>
    <col min="265" max="265" width="41" style="289" customWidth="1"/>
    <col min="266" max="266" width="11.140625" style="289" customWidth="1"/>
    <col min="267" max="267" width="0.85546875" style="289" customWidth="1"/>
    <col min="268" max="268" width="1.42578125" style="289" customWidth="1"/>
    <col min="269" max="512" width="9.140625" style="289"/>
    <col min="513" max="513" width="2.28515625" style="289" customWidth="1"/>
    <col min="514" max="514" width="0" style="289" hidden="1" customWidth="1"/>
    <col min="515" max="515" width="11.7109375" style="289" customWidth="1"/>
    <col min="516" max="516" width="6.5703125" style="289" customWidth="1"/>
    <col min="517" max="517" width="20.140625" style="289" bestFit="1" customWidth="1"/>
    <col min="518" max="518" width="10.140625" style="289" customWidth="1"/>
    <col min="519" max="519" width="11.140625" style="289" customWidth="1"/>
    <col min="520" max="520" width="15" style="289" bestFit="1" customWidth="1"/>
    <col min="521" max="521" width="41" style="289" customWidth="1"/>
    <col min="522" max="522" width="11.140625" style="289" customWidth="1"/>
    <col min="523" max="523" width="0.85546875" style="289" customWidth="1"/>
    <col min="524" max="524" width="1.42578125" style="289" customWidth="1"/>
    <col min="525" max="768" width="9.140625" style="289"/>
    <col min="769" max="769" width="2.28515625" style="289" customWidth="1"/>
    <col min="770" max="770" width="0" style="289" hidden="1" customWidth="1"/>
    <col min="771" max="771" width="11.7109375" style="289" customWidth="1"/>
    <col min="772" max="772" width="6.5703125" style="289" customWidth="1"/>
    <col min="773" max="773" width="20.140625" style="289" bestFit="1" customWidth="1"/>
    <col min="774" max="774" width="10.140625" style="289" customWidth="1"/>
    <col min="775" max="775" width="11.140625" style="289" customWidth="1"/>
    <col min="776" max="776" width="15" style="289" bestFit="1" customWidth="1"/>
    <col min="777" max="777" width="41" style="289" customWidth="1"/>
    <col min="778" max="778" width="11.140625" style="289" customWidth="1"/>
    <col min="779" max="779" width="0.85546875" style="289" customWidth="1"/>
    <col min="780" max="780" width="1.42578125" style="289" customWidth="1"/>
    <col min="781" max="1024" width="9.140625" style="289"/>
    <col min="1025" max="1025" width="2.28515625" style="289" customWidth="1"/>
    <col min="1026" max="1026" width="0" style="289" hidden="1" customWidth="1"/>
    <col min="1027" max="1027" width="11.7109375" style="289" customWidth="1"/>
    <col min="1028" max="1028" width="6.5703125" style="289" customWidth="1"/>
    <col min="1029" max="1029" width="20.140625" style="289" bestFit="1" customWidth="1"/>
    <col min="1030" max="1030" width="10.140625" style="289" customWidth="1"/>
    <col min="1031" max="1031" width="11.140625" style="289" customWidth="1"/>
    <col min="1032" max="1032" width="15" style="289" bestFit="1" customWidth="1"/>
    <col min="1033" max="1033" width="41" style="289" customWidth="1"/>
    <col min="1034" max="1034" width="11.140625" style="289" customWidth="1"/>
    <col min="1035" max="1035" width="0.85546875" style="289" customWidth="1"/>
    <col min="1036" max="1036" width="1.42578125" style="289" customWidth="1"/>
    <col min="1037" max="1280" width="9.140625" style="289"/>
    <col min="1281" max="1281" width="2.28515625" style="289" customWidth="1"/>
    <col min="1282" max="1282" width="0" style="289" hidden="1" customWidth="1"/>
    <col min="1283" max="1283" width="11.7109375" style="289" customWidth="1"/>
    <col min="1284" max="1284" width="6.5703125" style="289" customWidth="1"/>
    <col min="1285" max="1285" width="20.140625" style="289" bestFit="1" customWidth="1"/>
    <col min="1286" max="1286" width="10.140625" style="289" customWidth="1"/>
    <col min="1287" max="1287" width="11.140625" style="289" customWidth="1"/>
    <col min="1288" max="1288" width="15" style="289" bestFit="1" customWidth="1"/>
    <col min="1289" max="1289" width="41" style="289" customWidth="1"/>
    <col min="1290" max="1290" width="11.140625" style="289" customWidth="1"/>
    <col min="1291" max="1291" width="0.85546875" style="289" customWidth="1"/>
    <col min="1292" max="1292" width="1.42578125" style="289" customWidth="1"/>
    <col min="1293" max="1536" width="9.140625" style="289"/>
    <col min="1537" max="1537" width="2.28515625" style="289" customWidth="1"/>
    <col min="1538" max="1538" width="0" style="289" hidden="1" customWidth="1"/>
    <col min="1539" max="1539" width="11.7109375" style="289" customWidth="1"/>
    <col min="1540" max="1540" width="6.5703125" style="289" customWidth="1"/>
    <col min="1541" max="1541" width="20.140625" style="289" bestFit="1" customWidth="1"/>
    <col min="1542" max="1542" width="10.140625" style="289" customWidth="1"/>
    <col min="1543" max="1543" width="11.140625" style="289" customWidth="1"/>
    <col min="1544" max="1544" width="15" style="289" bestFit="1" customWidth="1"/>
    <col min="1545" max="1545" width="41" style="289" customWidth="1"/>
    <col min="1546" max="1546" width="11.140625" style="289" customWidth="1"/>
    <col min="1547" max="1547" width="0.85546875" style="289" customWidth="1"/>
    <col min="1548" max="1548" width="1.42578125" style="289" customWidth="1"/>
    <col min="1549" max="1792" width="9.140625" style="289"/>
    <col min="1793" max="1793" width="2.28515625" style="289" customWidth="1"/>
    <col min="1794" max="1794" width="0" style="289" hidden="1" customWidth="1"/>
    <col min="1795" max="1795" width="11.7109375" style="289" customWidth="1"/>
    <col min="1796" max="1796" width="6.5703125" style="289" customWidth="1"/>
    <col min="1797" max="1797" width="20.140625" style="289" bestFit="1" customWidth="1"/>
    <col min="1798" max="1798" width="10.140625" style="289" customWidth="1"/>
    <col min="1799" max="1799" width="11.140625" style="289" customWidth="1"/>
    <col min="1800" max="1800" width="15" style="289" bestFit="1" customWidth="1"/>
    <col min="1801" max="1801" width="41" style="289" customWidth="1"/>
    <col min="1802" max="1802" width="11.140625" style="289" customWidth="1"/>
    <col min="1803" max="1803" width="0.85546875" style="289" customWidth="1"/>
    <col min="1804" max="1804" width="1.42578125" style="289" customWidth="1"/>
    <col min="1805" max="2048" width="9.140625" style="289"/>
    <col min="2049" max="2049" width="2.28515625" style="289" customWidth="1"/>
    <col min="2050" max="2050" width="0" style="289" hidden="1" customWidth="1"/>
    <col min="2051" max="2051" width="11.7109375" style="289" customWidth="1"/>
    <col min="2052" max="2052" width="6.5703125" style="289" customWidth="1"/>
    <col min="2053" max="2053" width="20.140625" style="289" bestFit="1" customWidth="1"/>
    <col min="2054" max="2054" width="10.140625" style="289" customWidth="1"/>
    <col min="2055" max="2055" width="11.140625" style="289" customWidth="1"/>
    <col min="2056" max="2056" width="15" style="289" bestFit="1" customWidth="1"/>
    <col min="2057" max="2057" width="41" style="289" customWidth="1"/>
    <col min="2058" max="2058" width="11.140625" style="289" customWidth="1"/>
    <col min="2059" max="2059" width="0.85546875" style="289" customWidth="1"/>
    <col min="2060" max="2060" width="1.42578125" style="289" customWidth="1"/>
    <col min="2061" max="2304" width="9.140625" style="289"/>
    <col min="2305" max="2305" width="2.28515625" style="289" customWidth="1"/>
    <col min="2306" max="2306" width="0" style="289" hidden="1" customWidth="1"/>
    <col min="2307" max="2307" width="11.7109375" style="289" customWidth="1"/>
    <col min="2308" max="2308" width="6.5703125" style="289" customWidth="1"/>
    <col min="2309" max="2309" width="20.140625" style="289" bestFit="1" customWidth="1"/>
    <col min="2310" max="2310" width="10.140625" style="289" customWidth="1"/>
    <col min="2311" max="2311" width="11.140625" style="289" customWidth="1"/>
    <col min="2312" max="2312" width="15" style="289" bestFit="1" customWidth="1"/>
    <col min="2313" max="2313" width="41" style="289" customWidth="1"/>
    <col min="2314" max="2314" width="11.140625" style="289" customWidth="1"/>
    <col min="2315" max="2315" width="0.85546875" style="289" customWidth="1"/>
    <col min="2316" max="2316" width="1.42578125" style="289" customWidth="1"/>
    <col min="2317" max="2560" width="9.140625" style="289"/>
    <col min="2561" max="2561" width="2.28515625" style="289" customWidth="1"/>
    <col min="2562" max="2562" width="0" style="289" hidden="1" customWidth="1"/>
    <col min="2563" max="2563" width="11.7109375" style="289" customWidth="1"/>
    <col min="2564" max="2564" width="6.5703125" style="289" customWidth="1"/>
    <col min="2565" max="2565" width="20.140625" style="289" bestFit="1" customWidth="1"/>
    <col min="2566" max="2566" width="10.140625" style="289" customWidth="1"/>
    <col min="2567" max="2567" width="11.140625" style="289" customWidth="1"/>
    <col min="2568" max="2568" width="15" style="289" bestFit="1" customWidth="1"/>
    <col min="2569" max="2569" width="41" style="289" customWidth="1"/>
    <col min="2570" max="2570" width="11.140625" style="289" customWidth="1"/>
    <col min="2571" max="2571" width="0.85546875" style="289" customWidth="1"/>
    <col min="2572" max="2572" width="1.42578125" style="289" customWidth="1"/>
    <col min="2573" max="2816" width="9.140625" style="289"/>
    <col min="2817" max="2817" width="2.28515625" style="289" customWidth="1"/>
    <col min="2818" max="2818" width="0" style="289" hidden="1" customWidth="1"/>
    <col min="2819" max="2819" width="11.7109375" style="289" customWidth="1"/>
    <col min="2820" max="2820" width="6.5703125" style="289" customWidth="1"/>
    <col min="2821" max="2821" width="20.140625" style="289" bestFit="1" customWidth="1"/>
    <col min="2822" max="2822" width="10.140625" style="289" customWidth="1"/>
    <col min="2823" max="2823" width="11.140625" style="289" customWidth="1"/>
    <col min="2824" max="2824" width="15" style="289" bestFit="1" customWidth="1"/>
    <col min="2825" max="2825" width="41" style="289" customWidth="1"/>
    <col min="2826" max="2826" width="11.140625" style="289" customWidth="1"/>
    <col min="2827" max="2827" width="0.85546875" style="289" customWidth="1"/>
    <col min="2828" max="2828" width="1.42578125" style="289" customWidth="1"/>
    <col min="2829" max="3072" width="9.140625" style="289"/>
    <col min="3073" max="3073" width="2.28515625" style="289" customWidth="1"/>
    <col min="3074" max="3074" width="0" style="289" hidden="1" customWidth="1"/>
    <col min="3075" max="3075" width="11.7109375" style="289" customWidth="1"/>
    <col min="3076" max="3076" width="6.5703125" style="289" customWidth="1"/>
    <col min="3077" max="3077" width="20.140625" style="289" bestFit="1" customWidth="1"/>
    <col min="3078" max="3078" width="10.140625" style="289" customWidth="1"/>
    <col min="3079" max="3079" width="11.140625" style="289" customWidth="1"/>
    <col min="3080" max="3080" width="15" style="289" bestFit="1" customWidth="1"/>
    <col min="3081" max="3081" width="41" style="289" customWidth="1"/>
    <col min="3082" max="3082" width="11.140625" style="289" customWidth="1"/>
    <col min="3083" max="3083" width="0.85546875" style="289" customWidth="1"/>
    <col min="3084" max="3084" width="1.42578125" style="289" customWidth="1"/>
    <col min="3085" max="3328" width="9.140625" style="289"/>
    <col min="3329" max="3329" width="2.28515625" style="289" customWidth="1"/>
    <col min="3330" max="3330" width="0" style="289" hidden="1" customWidth="1"/>
    <col min="3331" max="3331" width="11.7109375" style="289" customWidth="1"/>
    <col min="3332" max="3332" width="6.5703125" style="289" customWidth="1"/>
    <col min="3333" max="3333" width="20.140625" style="289" bestFit="1" customWidth="1"/>
    <col min="3334" max="3334" width="10.140625" style="289" customWidth="1"/>
    <col min="3335" max="3335" width="11.140625" style="289" customWidth="1"/>
    <col min="3336" max="3336" width="15" style="289" bestFit="1" customWidth="1"/>
    <col min="3337" max="3337" width="41" style="289" customWidth="1"/>
    <col min="3338" max="3338" width="11.140625" style="289" customWidth="1"/>
    <col min="3339" max="3339" width="0.85546875" style="289" customWidth="1"/>
    <col min="3340" max="3340" width="1.42578125" style="289" customWidth="1"/>
    <col min="3341" max="3584" width="9.140625" style="289"/>
    <col min="3585" max="3585" width="2.28515625" style="289" customWidth="1"/>
    <col min="3586" max="3586" width="0" style="289" hidden="1" customWidth="1"/>
    <col min="3587" max="3587" width="11.7109375" style="289" customWidth="1"/>
    <col min="3588" max="3588" width="6.5703125" style="289" customWidth="1"/>
    <col min="3589" max="3589" width="20.140625" style="289" bestFit="1" customWidth="1"/>
    <col min="3590" max="3590" width="10.140625" style="289" customWidth="1"/>
    <col min="3591" max="3591" width="11.140625" style="289" customWidth="1"/>
    <col min="3592" max="3592" width="15" style="289" bestFit="1" customWidth="1"/>
    <col min="3593" max="3593" width="41" style="289" customWidth="1"/>
    <col min="3594" max="3594" width="11.140625" style="289" customWidth="1"/>
    <col min="3595" max="3595" width="0.85546875" style="289" customWidth="1"/>
    <col min="3596" max="3596" width="1.42578125" style="289" customWidth="1"/>
    <col min="3597" max="3840" width="9.140625" style="289"/>
    <col min="3841" max="3841" width="2.28515625" style="289" customWidth="1"/>
    <col min="3842" max="3842" width="0" style="289" hidden="1" customWidth="1"/>
    <col min="3843" max="3843" width="11.7109375" style="289" customWidth="1"/>
    <col min="3844" max="3844" width="6.5703125" style="289" customWidth="1"/>
    <col min="3845" max="3845" width="20.140625" style="289" bestFit="1" customWidth="1"/>
    <col min="3846" max="3846" width="10.140625" style="289" customWidth="1"/>
    <col min="3847" max="3847" width="11.140625" style="289" customWidth="1"/>
    <col min="3848" max="3848" width="15" style="289" bestFit="1" customWidth="1"/>
    <col min="3849" max="3849" width="41" style="289" customWidth="1"/>
    <col min="3850" max="3850" width="11.140625" style="289" customWidth="1"/>
    <col min="3851" max="3851" width="0.85546875" style="289" customWidth="1"/>
    <col min="3852" max="3852" width="1.42578125" style="289" customWidth="1"/>
    <col min="3853" max="4096" width="9.140625" style="289"/>
    <col min="4097" max="4097" width="2.28515625" style="289" customWidth="1"/>
    <col min="4098" max="4098" width="0" style="289" hidden="1" customWidth="1"/>
    <col min="4099" max="4099" width="11.7109375" style="289" customWidth="1"/>
    <col min="4100" max="4100" width="6.5703125" style="289" customWidth="1"/>
    <col min="4101" max="4101" width="20.140625" style="289" bestFit="1" customWidth="1"/>
    <col min="4102" max="4102" width="10.140625" style="289" customWidth="1"/>
    <col min="4103" max="4103" width="11.140625" style="289" customWidth="1"/>
    <col min="4104" max="4104" width="15" style="289" bestFit="1" customWidth="1"/>
    <col min="4105" max="4105" width="41" style="289" customWidth="1"/>
    <col min="4106" max="4106" width="11.140625" style="289" customWidth="1"/>
    <col min="4107" max="4107" width="0.85546875" style="289" customWidth="1"/>
    <col min="4108" max="4108" width="1.42578125" style="289" customWidth="1"/>
    <col min="4109" max="4352" width="9.140625" style="289"/>
    <col min="4353" max="4353" width="2.28515625" style="289" customWidth="1"/>
    <col min="4354" max="4354" width="0" style="289" hidden="1" customWidth="1"/>
    <col min="4355" max="4355" width="11.7109375" style="289" customWidth="1"/>
    <col min="4356" max="4356" width="6.5703125" style="289" customWidth="1"/>
    <col min="4357" max="4357" width="20.140625" style="289" bestFit="1" customWidth="1"/>
    <col min="4358" max="4358" width="10.140625" style="289" customWidth="1"/>
    <col min="4359" max="4359" width="11.140625" style="289" customWidth="1"/>
    <col min="4360" max="4360" width="15" style="289" bestFit="1" customWidth="1"/>
    <col min="4361" max="4361" width="41" style="289" customWidth="1"/>
    <col min="4362" max="4362" width="11.140625" style="289" customWidth="1"/>
    <col min="4363" max="4363" width="0.85546875" style="289" customWidth="1"/>
    <col min="4364" max="4364" width="1.42578125" style="289" customWidth="1"/>
    <col min="4365" max="4608" width="9.140625" style="289"/>
    <col min="4609" max="4609" width="2.28515625" style="289" customWidth="1"/>
    <col min="4610" max="4610" width="0" style="289" hidden="1" customWidth="1"/>
    <col min="4611" max="4611" width="11.7109375" style="289" customWidth="1"/>
    <col min="4612" max="4612" width="6.5703125" style="289" customWidth="1"/>
    <col min="4613" max="4613" width="20.140625" style="289" bestFit="1" customWidth="1"/>
    <col min="4614" max="4614" width="10.140625" style="289" customWidth="1"/>
    <col min="4615" max="4615" width="11.140625" style="289" customWidth="1"/>
    <col min="4616" max="4616" width="15" style="289" bestFit="1" customWidth="1"/>
    <col min="4617" max="4617" width="41" style="289" customWidth="1"/>
    <col min="4618" max="4618" width="11.140625" style="289" customWidth="1"/>
    <col min="4619" max="4619" width="0.85546875" style="289" customWidth="1"/>
    <col min="4620" max="4620" width="1.42578125" style="289" customWidth="1"/>
    <col min="4621" max="4864" width="9.140625" style="289"/>
    <col min="4865" max="4865" width="2.28515625" style="289" customWidth="1"/>
    <col min="4866" max="4866" width="0" style="289" hidden="1" customWidth="1"/>
    <col min="4867" max="4867" width="11.7109375" style="289" customWidth="1"/>
    <col min="4868" max="4868" width="6.5703125" style="289" customWidth="1"/>
    <col min="4869" max="4869" width="20.140625" style="289" bestFit="1" customWidth="1"/>
    <col min="4870" max="4870" width="10.140625" style="289" customWidth="1"/>
    <col min="4871" max="4871" width="11.140625" style="289" customWidth="1"/>
    <col min="4872" max="4872" width="15" style="289" bestFit="1" customWidth="1"/>
    <col min="4873" max="4873" width="41" style="289" customWidth="1"/>
    <col min="4874" max="4874" width="11.140625" style="289" customWidth="1"/>
    <col min="4875" max="4875" width="0.85546875" style="289" customWidth="1"/>
    <col min="4876" max="4876" width="1.42578125" style="289" customWidth="1"/>
    <col min="4877" max="5120" width="9.140625" style="289"/>
    <col min="5121" max="5121" width="2.28515625" style="289" customWidth="1"/>
    <col min="5122" max="5122" width="0" style="289" hidden="1" customWidth="1"/>
    <col min="5123" max="5123" width="11.7109375" style="289" customWidth="1"/>
    <col min="5124" max="5124" width="6.5703125" style="289" customWidth="1"/>
    <col min="5125" max="5125" width="20.140625" style="289" bestFit="1" customWidth="1"/>
    <col min="5126" max="5126" width="10.140625" style="289" customWidth="1"/>
    <col min="5127" max="5127" width="11.140625" style="289" customWidth="1"/>
    <col min="5128" max="5128" width="15" style="289" bestFit="1" customWidth="1"/>
    <col min="5129" max="5129" width="41" style="289" customWidth="1"/>
    <col min="5130" max="5130" width="11.140625" style="289" customWidth="1"/>
    <col min="5131" max="5131" width="0.85546875" style="289" customWidth="1"/>
    <col min="5132" max="5132" width="1.42578125" style="289" customWidth="1"/>
    <col min="5133" max="5376" width="9.140625" style="289"/>
    <col min="5377" max="5377" width="2.28515625" style="289" customWidth="1"/>
    <col min="5378" max="5378" width="0" style="289" hidden="1" customWidth="1"/>
    <col min="5379" max="5379" width="11.7109375" style="289" customWidth="1"/>
    <col min="5380" max="5380" width="6.5703125" style="289" customWidth="1"/>
    <col min="5381" max="5381" width="20.140625" style="289" bestFit="1" customWidth="1"/>
    <col min="5382" max="5382" width="10.140625" style="289" customWidth="1"/>
    <col min="5383" max="5383" width="11.140625" style="289" customWidth="1"/>
    <col min="5384" max="5384" width="15" style="289" bestFit="1" customWidth="1"/>
    <col min="5385" max="5385" width="41" style="289" customWidth="1"/>
    <col min="5386" max="5386" width="11.140625" style="289" customWidth="1"/>
    <col min="5387" max="5387" width="0.85546875" style="289" customWidth="1"/>
    <col min="5388" max="5388" width="1.42578125" style="289" customWidth="1"/>
    <col min="5389" max="5632" width="9.140625" style="289"/>
    <col min="5633" max="5633" width="2.28515625" style="289" customWidth="1"/>
    <col min="5634" max="5634" width="0" style="289" hidden="1" customWidth="1"/>
    <col min="5635" max="5635" width="11.7109375" style="289" customWidth="1"/>
    <col min="5636" max="5636" width="6.5703125" style="289" customWidth="1"/>
    <col min="5637" max="5637" width="20.140625" style="289" bestFit="1" customWidth="1"/>
    <col min="5638" max="5638" width="10.140625" style="289" customWidth="1"/>
    <col min="5639" max="5639" width="11.140625" style="289" customWidth="1"/>
    <col min="5640" max="5640" width="15" style="289" bestFit="1" customWidth="1"/>
    <col min="5641" max="5641" width="41" style="289" customWidth="1"/>
    <col min="5642" max="5642" width="11.140625" style="289" customWidth="1"/>
    <col min="5643" max="5643" width="0.85546875" style="289" customWidth="1"/>
    <col min="5644" max="5644" width="1.42578125" style="289" customWidth="1"/>
    <col min="5645" max="5888" width="9.140625" style="289"/>
    <col min="5889" max="5889" width="2.28515625" style="289" customWidth="1"/>
    <col min="5890" max="5890" width="0" style="289" hidden="1" customWidth="1"/>
    <col min="5891" max="5891" width="11.7109375" style="289" customWidth="1"/>
    <col min="5892" max="5892" width="6.5703125" style="289" customWidth="1"/>
    <col min="5893" max="5893" width="20.140625" style="289" bestFit="1" customWidth="1"/>
    <col min="5894" max="5894" width="10.140625" style="289" customWidth="1"/>
    <col min="5895" max="5895" width="11.140625" style="289" customWidth="1"/>
    <col min="5896" max="5896" width="15" style="289" bestFit="1" customWidth="1"/>
    <col min="5897" max="5897" width="41" style="289" customWidth="1"/>
    <col min="5898" max="5898" width="11.140625" style="289" customWidth="1"/>
    <col min="5899" max="5899" width="0.85546875" style="289" customWidth="1"/>
    <col min="5900" max="5900" width="1.42578125" style="289" customWidth="1"/>
    <col min="5901" max="6144" width="9.140625" style="289"/>
    <col min="6145" max="6145" width="2.28515625" style="289" customWidth="1"/>
    <col min="6146" max="6146" width="0" style="289" hidden="1" customWidth="1"/>
    <col min="6147" max="6147" width="11.7109375" style="289" customWidth="1"/>
    <col min="6148" max="6148" width="6.5703125" style="289" customWidth="1"/>
    <col min="6149" max="6149" width="20.140625" style="289" bestFit="1" customWidth="1"/>
    <col min="6150" max="6150" width="10.140625" style="289" customWidth="1"/>
    <col min="6151" max="6151" width="11.140625" style="289" customWidth="1"/>
    <col min="6152" max="6152" width="15" style="289" bestFit="1" customWidth="1"/>
    <col min="6153" max="6153" width="41" style="289" customWidth="1"/>
    <col min="6154" max="6154" width="11.140625" style="289" customWidth="1"/>
    <col min="6155" max="6155" width="0.85546875" style="289" customWidth="1"/>
    <col min="6156" max="6156" width="1.42578125" style="289" customWidth="1"/>
    <col min="6157" max="6400" width="9.140625" style="289"/>
    <col min="6401" max="6401" width="2.28515625" style="289" customWidth="1"/>
    <col min="6402" max="6402" width="0" style="289" hidden="1" customWidth="1"/>
    <col min="6403" max="6403" width="11.7109375" style="289" customWidth="1"/>
    <col min="6404" max="6404" width="6.5703125" style="289" customWidth="1"/>
    <col min="6405" max="6405" width="20.140625" style="289" bestFit="1" customWidth="1"/>
    <col min="6406" max="6406" width="10.140625" style="289" customWidth="1"/>
    <col min="6407" max="6407" width="11.140625" style="289" customWidth="1"/>
    <col min="6408" max="6408" width="15" style="289" bestFit="1" customWidth="1"/>
    <col min="6409" max="6409" width="41" style="289" customWidth="1"/>
    <col min="6410" max="6410" width="11.140625" style="289" customWidth="1"/>
    <col min="6411" max="6411" width="0.85546875" style="289" customWidth="1"/>
    <col min="6412" max="6412" width="1.42578125" style="289" customWidth="1"/>
    <col min="6413" max="6656" width="9.140625" style="289"/>
    <col min="6657" max="6657" width="2.28515625" style="289" customWidth="1"/>
    <col min="6658" max="6658" width="0" style="289" hidden="1" customWidth="1"/>
    <col min="6659" max="6659" width="11.7109375" style="289" customWidth="1"/>
    <col min="6660" max="6660" width="6.5703125" style="289" customWidth="1"/>
    <col min="6661" max="6661" width="20.140625" style="289" bestFit="1" customWidth="1"/>
    <col min="6662" max="6662" width="10.140625" style="289" customWidth="1"/>
    <col min="6663" max="6663" width="11.140625" style="289" customWidth="1"/>
    <col min="6664" max="6664" width="15" style="289" bestFit="1" customWidth="1"/>
    <col min="6665" max="6665" width="41" style="289" customWidth="1"/>
    <col min="6666" max="6666" width="11.140625" style="289" customWidth="1"/>
    <col min="6667" max="6667" width="0.85546875" style="289" customWidth="1"/>
    <col min="6668" max="6668" width="1.42578125" style="289" customWidth="1"/>
    <col min="6669" max="6912" width="9.140625" style="289"/>
    <col min="6913" max="6913" width="2.28515625" style="289" customWidth="1"/>
    <col min="6914" max="6914" width="0" style="289" hidden="1" customWidth="1"/>
    <col min="6915" max="6915" width="11.7109375" style="289" customWidth="1"/>
    <col min="6916" max="6916" width="6.5703125" style="289" customWidth="1"/>
    <col min="6917" max="6917" width="20.140625" style="289" bestFit="1" customWidth="1"/>
    <col min="6918" max="6918" width="10.140625" style="289" customWidth="1"/>
    <col min="6919" max="6919" width="11.140625" style="289" customWidth="1"/>
    <col min="6920" max="6920" width="15" style="289" bestFit="1" customWidth="1"/>
    <col min="6921" max="6921" width="41" style="289" customWidth="1"/>
    <col min="6922" max="6922" width="11.140625" style="289" customWidth="1"/>
    <col min="6923" max="6923" width="0.85546875" style="289" customWidth="1"/>
    <col min="6924" max="6924" width="1.42578125" style="289" customWidth="1"/>
    <col min="6925" max="7168" width="9.140625" style="289"/>
    <col min="7169" max="7169" width="2.28515625" style="289" customWidth="1"/>
    <col min="7170" max="7170" width="0" style="289" hidden="1" customWidth="1"/>
    <col min="7171" max="7171" width="11.7109375" style="289" customWidth="1"/>
    <col min="7172" max="7172" width="6.5703125" style="289" customWidth="1"/>
    <col min="7173" max="7173" width="20.140625" style="289" bestFit="1" customWidth="1"/>
    <col min="7174" max="7174" width="10.140625" style="289" customWidth="1"/>
    <col min="7175" max="7175" width="11.140625" style="289" customWidth="1"/>
    <col min="7176" max="7176" width="15" style="289" bestFit="1" customWidth="1"/>
    <col min="7177" max="7177" width="41" style="289" customWidth="1"/>
    <col min="7178" max="7178" width="11.140625" style="289" customWidth="1"/>
    <col min="7179" max="7179" width="0.85546875" style="289" customWidth="1"/>
    <col min="7180" max="7180" width="1.42578125" style="289" customWidth="1"/>
    <col min="7181" max="7424" width="9.140625" style="289"/>
    <col min="7425" max="7425" width="2.28515625" style="289" customWidth="1"/>
    <col min="7426" max="7426" width="0" style="289" hidden="1" customWidth="1"/>
    <col min="7427" max="7427" width="11.7109375" style="289" customWidth="1"/>
    <col min="7428" max="7428" width="6.5703125" style="289" customWidth="1"/>
    <col min="7429" max="7429" width="20.140625" style="289" bestFit="1" customWidth="1"/>
    <col min="7430" max="7430" width="10.140625" style="289" customWidth="1"/>
    <col min="7431" max="7431" width="11.140625" style="289" customWidth="1"/>
    <col min="7432" max="7432" width="15" style="289" bestFit="1" customWidth="1"/>
    <col min="7433" max="7433" width="41" style="289" customWidth="1"/>
    <col min="7434" max="7434" width="11.140625" style="289" customWidth="1"/>
    <col min="7435" max="7435" width="0.85546875" style="289" customWidth="1"/>
    <col min="7436" max="7436" width="1.42578125" style="289" customWidth="1"/>
    <col min="7437" max="7680" width="9.140625" style="289"/>
    <col min="7681" max="7681" width="2.28515625" style="289" customWidth="1"/>
    <col min="7682" max="7682" width="0" style="289" hidden="1" customWidth="1"/>
    <col min="7683" max="7683" width="11.7109375" style="289" customWidth="1"/>
    <col min="7684" max="7684" width="6.5703125" style="289" customWidth="1"/>
    <col min="7685" max="7685" width="20.140625" style="289" bestFit="1" customWidth="1"/>
    <col min="7686" max="7686" width="10.140625" style="289" customWidth="1"/>
    <col min="7687" max="7687" width="11.140625" style="289" customWidth="1"/>
    <col min="7688" max="7688" width="15" style="289" bestFit="1" customWidth="1"/>
    <col min="7689" max="7689" width="41" style="289" customWidth="1"/>
    <col min="7690" max="7690" width="11.140625" style="289" customWidth="1"/>
    <col min="7691" max="7691" width="0.85546875" style="289" customWidth="1"/>
    <col min="7692" max="7692" width="1.42578125" style="289" customWidth="1"/>
    <col min="7693" max="7936" width="9.140625" style="289"/>
    <col min="7937" max="7937" width="2.28515625" style="289" customWidth="1"/>
    <col min="7938" max="7938" width="0" style="289" hidden="1" customWidth="1"/>
    <col min="7939" max="7939" width="11.7109375" style="289" customWidth="1"/>
    <col min="7940" max="7940" width="6.5703125" style="289" customWidth="1"/>
    <col min="7941" max="7941" width="20.140625" style="289" bestFit="1" customWidth="1"/>
    <col min="7942" max="7942" width="10.140625" style="289" customWidth="1"/>
    <col min="7943" max="7943" width="11.140625" style="289" customWidth="1"/>
    <col min="7944" max="7944" width="15" style="289" bestFit="1" customWidth="1"/>
    <col min="7945" max="7945" width="41" style="289" customWidth="1"/>
    <col min="7946" max="7946" width="11.140625" style="289" customWidth="1"/>
    <col min="7947" max="7947" width="0.85546875" style="289" customWidth="1"/>
    <col min="7948" max="7948" width="1.42578125" style="289" customWidth="1"/>
    <col min="7949" max="8192" width="9.140625" style="289"/>
    <col min="8193" max="8193" width="2.28515625" style="289" customWidth="1"/>
    <col min="8194" max="8194" width="0" style="289" hidden="1" customWidth="1"/>
    <col min="8195" max="8195" width="11.7109375" style="289" customWidth="1"/>
    <col min="8196" max="8196" width="6.5703125" style="289" customWidth="1"/>
    <col min="8197" max="8197" width="20.140625" style="289" bestFit="1" customWidth="1"/>
    <col min="8198" max="8198" width="10.140625" style="289" customWidth="1"/>
    <col min="8199" max="8199" width="11.140625" style="289" customWidth="1"/>
    <col min="8200" max="8200" width="15" style="289" bestFit="1" customWidth="1"/>
    <col min="8201" max="8201" width="41" style="289" customWidth="1"/>
    <col min="8202" max="8202" width="11.140625" style="289" customWidth="1"/>
    <col min="8203" max="8203" width="0.85546875" style="289" customWidth="1"/>
    <col min="8204" max="8204" width="1.42578125" style="289" customWidth="1"/>
    <col min="8205" max="8448" width="9.140625" style="289"/>
    <col min="8449" max="8449" width="2.28515625" style="289" customWidth="1"/>
    <col min="8450" max="8450" width="0" style="289" hidden="1" customWidth="1"/>
    <col min="8451" max="8451" width="11.7109375" style="289" customWidth="1"/>
    <col min="8452" max="8452" width="6.5703125" style="289" customWidth="1"/>
    <col min="8453" max="8453" width="20.140625" style="289" bestFit="1" customWidth="1"/>
    <col min="8454" max="8454" width="10.140625" style="289" customWidth="1"/>
    <col min="8455" max="8455" width="11.140625" style="289" customWidth="1"/>
    <col min="8456" max="8456" width="15" style="289" bestFit="1" customWidth="1"/>
    <col min="8457" max="8457" width="41" style="289" customWidth="1"/>
    <col min="8458" max="8458" width="11.140625" style="289" customWidth="1"/>
    <col min="8459" max="8459" width="0.85546875" style="289" customWidth="1"/>
    <col min="8460" max="8460" width="1.42578125" style="289" customWidth="1"/>
    <col min="8461" max="8704" width="9.140625" style="289"/>
    <col min="8705" max="8705" width="2.28515625" style="289" customWidth="1"/>
    <col min="8706" max="8706" width="0" style="289" hidden="1" customWidth="1"/>
    <col min="8707" max="8707" width="11.7109375" style="289" customWidth="1"/>
    <col min="8708" max="8708" width="6.5703125" style="289" customWidth="1"/>
    <col min="8709" max="8709" width="20.140625" style="289" bestFit="1" customWidth="1"/>
    <col min="8710" max="8710" width="10.140625" style="289" customWidth="1"/>
    <col min="8711" max="8711" width="11.140625" style="289" customWidth="1"/>
    <col min="8712" max="8712" width="15" style="289" bestFit="1" customWidth="1"/>
    <col min="8713" max="8713" width="41" style="289" customWidth="1"/>
    <col min="8714" max="8714" width="11.140625" style="289" customWidth="1"/>
    <col min="8715" max="8715" width="0.85546875" style="289" customWidth="1"/>
    <col min="8716" max="8716" width="1.42578125" style="289" customWidth="1"/>
    <col min="8717" max="8960" width="9.140625" style="289"/>
    <col min="8961" max="8961" width="2.28515625" style="289" customWidth="1"/>
    <col min="8962" max="8962" width="0" style="289" hidden="1" customWidth="1"/>
    <col min="8963" max="8963" width="11.7109375" style="289" customWidth="1"/>
    <col min="8964" max="8964" width="6.5703125" style="289" customWidth="1"/>
    <col min="8965" max="8965" width="20.140625" style="289" bestFit="1" customWidth="1"/>
    <col min="8966" max="8966" width="10.140625" style="289" customWidth="1"/>
    <col min="8967" max="8967" width="11.140625" style="289" customWidth="1"/>
    <col min="8968" max="8968" width="15" style="289" bestFit="1" customWidth="1"/>
    <col min="8969" max="8969" width="41" style="289" customWidth="1"/>
    <col min="8970" max="8970" width="11.140625" style="289" customWidth="1"/>
    <col min="8971" max="8971" width="0.85546875" style="289" customWidth="1"/>
    <col min="8972" max="8972" width="1.42578125" style="289" customWidth="1"/>
    <col min="8973" max="9216" width="9.140625" style="289"/>
    <col min="9217" max="9217" width="2.28515625" style="289" customWidth="1"/>
    <col min="9218" max="9218" width="0" style="289" hidden="1" customWidth="1"/>
    <col min="9219" max="9219" width="11.7109375" style="289" customWidth="1"/>
    <col min="9220" max="9220" width="6.5703125" style="289" customWidth="1"/>
    <col min="9221" max="9221" width="20.140625" style="289" bestFit="1" customWidth="1"/>
    <col min="9222" max="9222" width="10.140625" style="289" customWidth="1"/>
    <col min="9223" max="9223" width="11.140625" style="289" customWidth="1"/>
    <col min="9224" max="9224" width="15" style="289" bestFit="1" customWidth="1"/>
    <col min="9225" max="9225" width="41" style="289" customWidth="1"/>
    <col min="9226" max="9226" width="11.140625" style="289" customWidth="1"/>
    <col min="9227" max="9227" width="0.85546875" style="289" customWidth="1"/>
    <col min="9228" max="9228" width="1.42578125" style="289" customWidth="1"/>
    <col min="9229" max="9472" width="9.140625" style="289"/>
    <col min="9473" max="9473" width="2.28515625" style="289" customWidth="1"/>
    <col min="9474" max="9474" width="0" style="289" hidden="1" customWidth="1"/>
    <col min="9475" max="9475" width="11.7109375" style="289" customWidth="1"/>
    <col min="9476" max="9476" width="6.5703125" style="289" customWidth="1"/>
    <col min="9477" max="9477" width="20.140625" style="289" bestFit="1" customWidth="1"/>
    <col min="9478" max="9478" width="10.140625" style="289" customWidth="1"/>
    <col min="9479" max="9479" width="11.140625" style="289" customWidth="1"/>
    <col min="9480" max="9480" width="15" style="289" bestFit="1" customWidth="1"/>
    <col min="9481" max="9481" width="41" style="289" customWidth="1"/>
    <col min="9482" max="9482" width="11.140625" style="289" customWidth="1"/>
    <col min="9483" max="9483" width="0.85546875" style="289" customWidth="1"/>
    <col min="9484" max="9484" width="1.42578125" style="289" customWidth="1"/>
    <col min="9485" max="9728" width="9.140625" style="289"/>
    <col min="9729" max="9729" width="2.28515625" style="289" customWidth="1"/>
    <col min="9730" max="9730" width="0" style="289" hidden="1" customWidth="1"/>
    <col min="9731" max="9731" width="11.7109375" style="289" customWidth="1"/>
    <col min="9732" max="9732" width="6.5703125" style="289" customWidth="1"/>
    <col min="9733" max="9733" width="20.140625" style="289" bestFit="1" customWidth="1"/>
    <col min="9734" max="9734" width="10.140625" style="289" customWidth="1"/>
    <col min="9735" max="9735" width="11.140625" style="289" customWidth="1"/>
    <col min="9736" max="9736" width="15" style="289" bestFit="1" customWidth="1"/>
    <col min="9737" max="9737" width="41" style="289" customWidth="1"/>
    <col min="9738" max="9738" width="11.140625" style="289" customWidth="1"/>
    <col min="9739" max="9739" width="0.85546875" style="289" customWidth="1"/>
    <col min="9740" max="9740" width="1.42578125" style="289" customWidth="1"/>
    <col min="9741" max="9984" width="9.140625" style="289"/>
    <col min="9985" max="9985" width="2.28515625" style="289" customWidth="1"/>
    <col min="9986" max="9986" width="0" style="289" hidden="1" customWidth="1"/>
    <col min="9987" max="9987" width="11.7109375" style="289" customWidth="1"/>
    <col min="9988" max="9988" width="6.5703125" style="289" customWidth="1"/>
    <col min="9989" max="9989" width="20.140625" style="289" bestFit="1" customWidth="1"/>
    <col min="9990" max="9990" width="10.140625" style="289" customWidth="1"/>
    <col min="9991" max="9991" width="11.140625" style="289" customWidth="1"/>
    <col min="9992" max="9992" width="15" style="289" bestFit="1" customWidth="1"/>
    <col min="9993" max="9993" width="41" style="289" customWidth="1"/>
    <col min="9994" max="9994" width="11.140625" style="289" customWidth="1"/>
    <col min="9995" max="9995" width="0.85546875" style="289" customWidth="1"/>
    <col min="9996" max="9996" width="1.42578125" style="289" customWidth="1"/>
    <col min="9997" max="10240" width="9.140625" style="289"/>
    <col min="10241" max="10241" width="2.28515625" style="289" customWidth="1"/>
    <col min="10242" max="10242" width="0" style="289" hidden="1" customWidth="1"/>
    <col min="10243" max="10243" width="11.7109375" style="289" customWidth="1"/>
    <col min="10244" max="10244" width="6.5703125" style="289" customWidth="1"/>
    <col min="10245" max="10245" width="20.140625" style="289" bestFit="1" customWidth="1"/>
    <col min="10246" max="10246" width="10.140625" style="289" customWidth="1"/>
    <col min="10247" max="10247" width="11.140625" style="289" customWidth="1"/>
    <col min="10248" max="10248" width="15" style="289" bestFit="1" customWidth="1"/>
    <col min="10249" max="10249" width="41" style="289" customWidth="1"/>
    <col min="10250" max="10250" width="11.140625" style="289" customWidth="1"/>
    <col min="10251" max="10251" width="0.85546875" style="289" customWidth="1"/>
    <col min="10252" max="10252" width="1.42578125" style="289" customWidth="1"/>
    <col min="10253" max="10496" width="9.140625" style="289"/>
    <col min="10497" max="10497" width="2.28515625" style="289" customWidth="1"/>
    <col min="10498" max="10498" width="0" style="289" hidden="1" customWidth="1"/>
    <col min="10499" max="10499" width="11.7109375" style="289" customWidth="1"/>
    <col min="10500" max="10500" width="6.5703125" style="289" customWidth="1"/>
    <col min="10501" max="10501" width="20.140625" style="289" bestFit="1" customWidth="1"/>
    <col min="10502" max="10502" width="10.140625" style="289" customWidth="1"/>
    <col min="10503" max="10503" width="11.140625" style="289" customWidth="1"/>
    <col min="10504" max="10504" width="15" style="289" bestFit="1" customWidth="1"/>
    <col min="10505" max="10505" width="41" style="289" customWidth="1"/>
    <col min="10506" max="10506" width="11.140625" style="289" customWidth="1"/>
    <col min="10507" max="10507" width="0.85546875" style="289" customWidth="1"/>
    <col min="10508" max="10508" width="1.42578125" style="289" customWidth="1"/>
    <col min="10509" max="10752" width="9.140625" style="289"/>
    <col min="10753" max="10753" width="2.28515625" style="289" customWidth="1"/>
    <col min="10754" max="10754" width="0" style="289" hidden="1" customWidth="1"/>
    <col min="10755" max="10755" width="11.7109375" style="289" customWidth="1"/>
    <col min="10756" max="10756" width="6.5703125" style="289" customWidth="1"/>
    <col min="10757" max="10757" width="20.140625" style="289" bestFit="1" customWidth="1"/>
    <col min="10758" max="10758" width="10.140625" style="289" customWidth="1"/>
    <col min="10759" max="10759" width="11.140625" style="289" customWidth="1"/>
    <col min="10760" max="10760" width="15" style="289" bestFit="1" customWidth="1"/>
    <col min="10761" max="10761" width="41" style="289" customWidth="1"/>
    <col min="10762" max="10762" width="11.140625" style="289" customWidth="1"/>
    <col min="10763" max="10763" width="0.85546875" style="289" customWidth="1"/>
    <col min="10764" max="10764" width="1.42578125" style="289" customWidth="1"/>
    <col min="10765" max="11008" width="9.140625" style="289"/>
    <col min="11009" max="11009" width="2.28515625" style="289" customWidth="1"/>
    <col min="11010" max="11010" width="0" style="289" hidden="1" customWidth="1"/>
    <col min="11011" max="11011" width="11.7109375" style="289" customWidth="1"/>
    <col min="11012" max="11012" width="6.5703125" style="289" customWidth="1"/>
    <col min="11013" max="11013" width="20.140625" style="289" bestFit="1" customWidth="1"/>
    <col min="11014" max="11014" width="10.140625" style="289" customWidth="1"/>
    <col min="11015" max="11015" width="11.140625" style="289" customWidth="1"/>
    <col min="11016" max="11016" width="15" style="289" bestFit="1" customWidth="1"/>
    <col min="11017" max="11017" width="41" style="289" customWidth="1"/>
    <col min="11018" max="11018" width="11.140625" style="289" customWidth="1"/>
    <col min="11019" max="11019" width="0.85546875" style="289" customWidth="1"/>
    <col min="11020" max="11020" width="1.42578125" style="289" customWidth="1"/>
    <col min="11021" max="11264" width="9.140625" style="289"/>
    <col min="11265" max="11265" width="2.28515625" style="289" customWidth="1"/>
    <col min="11266" max="11266" width="0" style="289" hidden="1" customWidth="1"/>
    <col min="11267" max="11267" width="11.7109375" style="289" customWidth="1"/>
    <col min="11268" max="11268" width="6.5703125" style="289" customWidth="1"/>
    <col min="11269" max="11269" width="20.140625" style="289" bestFit="1" customWidth="1"/>
    <col min="11270" max="11270" width="10.140625" style="289" customWidth="1"/>
    <col min="11271" max="11271" width="11.140625" style="289" customWidth="1"/>
    <col min="11272" max="11272" width="15" style="289" bestFit="1" customWidth="1"/>
    <col min="11273" max="11273" width="41" style="289" customWidth="1"/>
    <col min="11274" max="11274" width="11.140625" style="289" customWidth="1"/>
    <col min="11275" max="11275" width="0.85546875" style="289" customWidth="1"/>
    <col min="11276" max="11276" width="1.42578125" style="289" customWidth="1"/>
    <col min="11277" max="11520" width="9.140625" style="289"/>
    <col min="11521" max="11521" width="2.28515625" style="289" customWidth="1"/>
    <col min="11522" max="11522" width="0" style="289" hidden="1" customWidth="1"/>
    <col min="11523" max="11523" width="11.7109375" style="289" customWidth="1"/>
    <col min="11524" max="11524" width="6.5703125" style="289" customWidth="1"/>
    <col min="11525" max="11525" width="20.140625" style="289" bestFit="1" customWidth="1"/>
    <col min="11526" max="11526" width="10.140625" style="289" customWidth="1"/>
    <col min="11527" max="11527" width="11.140625" style="289" customWidth="1"/>
    <col min="11528" max="11528" width="15" style="289" bestFit="1" customWidth="1"/>
    <col min="11529" max="11529" width="41" style="289" customWidth="1"/>
    <col min="11530" max="11530" width="11.140625" style="289" customWidth="1"/>
    <col min="11531" max="11531" width="0.85546875" style="289" customWidth="1"/>
    <col min="11532" max="11532" width="1.42578125" style="289" customWidth="1"/>
    <col min="11533" max="11776" width="9.140625" style="289"/>
    <col min="11777" max="11777" width="2.28515625" style="289" customWidth="1"/>
    <col min="11778" max="11778" width="0" style="289" hidden="1" customWidth="1"/>
    <col min="11779" max="11779" width="11.7109375" style="289" customWidth="1"/>
    <col min="11780" max="11780" width="6.5703125" style="289" customWidth="1"/>
    <col min="11781" max="11781" width="20.140625" style="289" bestFit="1" customWidth="1"/>
    <col min="11782" max="11782" width="10.140625" style="289" customWidth="1"/>
    <col min="11783" max="11783" width="11.140625" style="289" customWidth="1"/>
    <col min="11784" max="11784" width="15" style="289" bestFit="1" customWidth="1"/>
    <col min="11785" max="11785" width="41" style="289" customWidth="1"/>
    <col min="11786" max="11786" width="11.140625" style="289" customWidth="1"/>
    <col min="11787" max="11787" width="0.85546875" style="289" customWidth="1"/>
    <col min="11788" max="11788" width="1.42578125" style="289" customWidth="1"/>
    <col min="11789" max="12032" width="9.140625" style="289"/>
    <col min="12033" max="12033" width="2.28515625" style="289" customWidth="1"/>
    <col min="12034" max="12034" width="0" style="289" hidden="1" customWidth="1"/>
    <col min="12035" max="12035" width="11.7109375" style="289" customWidth="1"/>
    <col min="12036" max="12036" width="6.5703125" style="289" customWidth="1"/>
    <col min="12037" max="12037" width="20.140625" style="289" bestFit="1" customWidth="1"/>
    <col min="12038" max="12038" width="10.140625" style="289" customWidth="1"/>
    <col min="12039" max="12039" width="11.140625" style="289" customWidth="1"/>
    <col min="12040" max="12040" width="15" style="289" bestFit="1" customWidth="1"/>
    <col min="12041" max="12041" width="41" style="289" customWidth="1"/>
    <col min="12042" max="12042" width="11.140625" style="289" customWidth="1"/>
    <col min="12043" max="12043" width="0.85546875" style="289" customWidth="1"/>
    <col min="12044" max="12044" width="1.42578125" style="289" customWidth="1"/>
    <col min="12045" max="12288" width="9.140625" style="289"/>
    <col min="12289" max="12289" width="2.28515625" style="289" customWidth="1"/>
    <col min="12290" max="12290" width="0" style="289" hidden="1" customWidth="1"/>
    <col min="12291" max="12291" width="11.7109375" style="289" customWidth="1"/>
    <col min="12292" max="12292" width="6.5703125" style="289" customWidth="1"/>
    <col min="12293" max="12293" width="20.140625" style="289" bestFit="1" customWidth="1"/>
    <col min="12294" max="12294" width="10.140625" style="289" customWidth="1"/>
    <col min="12295" max="12295" width="11.140625" style="289" customWidth="1"/>
    <col min="12296" max="12296" width="15" style="289" bestFit="1" customWidth="1"/>
    <col min="12297" max="12297" width="41" style="289" customWidth="1"/>
    <col min="12298" max="12298" width="11.140625" style="289" customWidth="1"/>
    <col min="12299" max="12299" width="0.85546875" style="289" customWidth="1"/>
    <col min="12300" max="12300" width="1.42578125" style="289" customWidth="1"/>
    <col min="12301" max="12544" width="9.140625" style="289"/>
    <col min="12545" max="12545" width="2.28515625" style="289" customWidth="1"/>
    <col min="12546" max="12546" width="0" style="289" hidden="1" customWidth="1"/>
    <col min="12547" max="12547" width="11.7109375" style="289" customWidth="1"/>
    <col min="12548" max="12548" width="6.5703125" style="289" customWidth="1"/>
    <col min="12549" max="12549" width="20.140625" style="289" bestFit="1" customWidth="1"/>
    <col min="12550" max="12550" width="10.140625" style="289" customWidth="1"/>
    <col min="12551" max="12551" width="11.140625" style="289" customWidth="1"/>
    <col min="12552" max="12552" width="15" style="289" bestFit="1" customWidth="1"/>
    <col min="12553" max="12553" width="41" style="289" customWidth="1"/>
    <col min="12554" max="12554" width="11.140625" style="289" customWidth="1"/>
    <col min="12555" max="12555" width="0.85546875" style="289" customWidth="1"/>
    <col min="12556" max="12556" width="1.42578125" style="289" customWidth="1"/>
    <col min="12557" max="12800" width="9.140625" style="289"/>
    <col min="12801" max="12801" width="2.28515625" style="289" customWidth="1"/>
    <col min="12802" max="12802" width="0" style="289" hidden="1" customWidth="1"/>
    <col min="12803" max="12803" width="11.7109375" style="289" customWidth="1"/>
    <col min="12804" max="12804" width="6.5703125" style="289" customWidth="1"/>
    <col min="12805" max="12805" width="20.140625" style="289" bestFit="1" customWidth="1"/>
    <col min="12806" max="12806" width="10.140625" style="289" customWidth="1"/>
    <col min="12807" max="12807" width="11.140625" style="289" customWidth="1"/>
    <col min="12808" max="12808" width="15" style="289" bestFit="1" customWidth="1"/>
    <col min="12809" max="12809" width="41" style="289" customWidth="1"/>
    <col min="12810" max="12810" width="11.140625" style="289" customWidth="1"/>
    <col min="12811" max="12811" width="0.85546875" style="289" customWidth="1"/>
    <col min="12812" max="12812" width="1.42578125" style="289" customWidth="1"/>
    <col min="12813" max="13056" width="9.140625" style="289"/>
    <col min="13057" max="13057" width="2.28515625" style="289" customWidth="1"/>
    <col min="13058" max="13058" width="0" style="289" hidden="1" customWidth="1"/>
    <col min="13059" max="13059" width="11.7109375" style="289" customWidth="1"/>
    <col min="13060" max="13060" width="6.5703125" style="289" customWidth="1"/>
    <col min="13061" max="13061" width="20.140625" style="289" bestFit="1" customWidth="1"/>
    <col min="13062" max="13062" width="10.140625" style="289" customWidth="1"/>
    <col min="13063" max="13063" width="11.140625" style="289" customWidth="1"/>
    <col min="13064" max="13064" width="15" style="289" bestFit="1" customWidth="1"/>
    <col min="13065" max="13065" width="41" style="289" customWidth="1"/>
    <col min="13066" max="13066" width="11.140625" style="289" customWidth="1"/>
    <col min="13067" max="13067" width="0.85546875" style="289" customWidth="1"/>
    <col min="13068" max="13068" width="1.42578125" style="289" customWidth="1"/>
    <col min="13069" max="13312" width="9.140625" style="289"/>
    <col min="13313" max="13313" width="2.28515625" style="289" customWidth="1"/>
    <col min="13314" max="13314" width="0" style="289" hidden="1" customWidth="1"/>
    <col min="13315" max="13315" width="11.7109375" style="289" customWidth="1"/>
    <col min="13316" max="13316" width="6.5703125" style="289" customWidth="1"/>
    <col min="13317" max="13317" width="20.140625" style="289" bestFit="1" customWidth="1"/>
    <col min="13318" max="13318" width="10.140625" style="289" customWidth="1"/>
    <col min="13319" max="13319" width="11.140625" style="289" customWidth="1"/>
    <col min="13320" max="13320" width="15" style="289" bestFit="1" customWidth="1"/>
    <col min="13321" max="13321" width="41" style="289" customWidth="1"/>
    <col min="13322" max="13322" width="11.140625" style="289" customWidth="1"/>
    <col min="13323" max="13323" width="0.85546875" style="289" customWidth="1"/>
    <col min="13324" max="13324" width="1.42578125" style="289" customWidth="1"/>
    <col min="13325" max="13568" width="9.140625" style="289"/>
    <col min="13569" max="13569" width="2.28515625" style="289" customWidth="1"/>
    <col min="13570" max="13570" width="0" style="289" hidden="1" customWidth="1"/>
    <col min="13571" max="13571" width="11.7109375" style="289" customWidth="1"/>
    <col min="13572" max="13572" width="6.5703125" style="289" customWidth="1"/>
    <col min="13573" max="13573" width="20.140625" style="289" bestFit="1" customWidth="1"/>
    <col min="13574" max="13574" width="10.140625" style="289" customWidth="1"/>
    <col min="13575" max="13575" width="11.140625" style="289" customWidth="1"/>
    <col min="13576" max="13576" width="15" style="289" bestFit="1" customWidth="1"/>
    <col min="13577" max="13577" width="41" style="289" customWidth="1"/>
    <col min="13578" max="13578" width="11.140625" style="289" customWidth="1"/>
    <col min="13579" max="13579" width="0.85546875" style="289" customWidth="1"/>
    <col min="13580" max="13580" width="1.42578125" style="289" customWidth="1"/>
    <col min="13581" max="13824" width="9.140625" style="289"/>
    <col min="13825" max="13825" width="2.28515625" style="289" customWidth="1"/>
    <col min="13826" max="13826" width="0" style="289" hidden="1" customWidth="1"/>
    <col min="13827" max="13827" width="11.7109375" style="289" customWidth="1"/>
    <col min="13828" max="13828" width="6.5703125" style="289" customWidth="1"/>
    <col min="13829" max="13829" width="20.140625" style="289" bestFit="1" customWidth="1"/>
    <col min="13830" max="13830" width="10.140625" style="289" customWidth="1"/>
    <col min="13831" max="13831" width="11.140625" style="289" customWidth="1"/>
    <col min="13832" max="13832" width="15" style="289" bestFit="1" customWidth="1"/>
    <col min="13833" max="13833" width="41" style="289" customWidth="1"/>
    <col min="13834" max="13834" width="11.140625" style="289" customWidth="1"/>
    <col min="13835" max="13835" width="0.85546875" style="289" customWidth="1"/>
    <col min="13836" max="13836" width="1.42578125" style="289" customWidth="1"/>
    <col min="13837" max="14080" width="9.140625" style="289"/>
    <col min="14081" max="14081" width="2.28515625" style="289" customWidth="1"/>
    <col min="14082" max="14082" width="0" style="289" hidden="1" customWidth="1"/>
    <col min="14083" max="14083" width="11.7109375" style="289" customWidth="1"/>
    <col min="14084" max="14084" width="6.5703125" style="289" customWidth="1"/>
    <col min="14085" max="14085" width="20.140625" style="289" bestFit="1" customWidth="1"/>
    <col min="14086" max="14086" width="10.140625" style="289" customWidth="1"/>
    <col min="14087" max="14087" width="11.140625" style="289" customWidth="1"/>
    <col min="14088" max="14088" width="15" style="289" bestFit="1" customWidth="1"/>
    <col min="14089" max="14089" width="41" style="289" customWidth="1"/>
    <col min="14090" max="14090" width="11.140625" style="289" customWidth="1"/>
    <col min="14091" max="14091" width="0.85546875" style="289" customWidth="1"/>
    <col min="14092" max="14092" width="1.42578125" style="289" customWidth="1"/>
    <col min="14093" max="14336" width="9.140625" style="289"/>
    <col min="14337" max="14337" width="2.28515625" style="289" customWidth="1"/>
    <col min="14338" max="14338" width="0" style="289" hidden="1" customWidth="1"/>
    <col min="14339" max="14339" width="11.7109375" style="289" customWidth="1"/>
    <col min="14340" max="14340" width="6.5703125" style="289" customWidth="1"/>
    <col min="14341" max="14341" width="20.140625" style="289" bestFit="1" customWidth="1"/>
    <col min="14342" max="14342" width="10.140625" style="289" customWidth="1"/>
    <col min="14343" max="14343" width="11.140625" style="289" customWidth="1"/>
    <col min="14344" max="14344" width="15" style="289" bestFit="1" customWidth="1"/>
    <col min="14345" max="14345" width="41" style="289" customWidth="1"/>
    <col min="14346" max="14346" width="11.140625" style="289" customWidth="1"/>
    <col min="14347" max="14347" width="0.85546875" style="289" customWidth="1"/>
    <col min="14348" max="14348" width="1.42578125" style="289" customWidth="1"/>
    <col min="14349" max="14592" width="9.140625" style="289"/>
    <col min="14593" max="14593" width="2.28515625" style="289" customWidth="1"/>
    <col min="14594" max="14594" width="0" style="289" hidden="1" customWidth="1"/>
    <col min="14595" max="14595" width="11.7109375" style="289" customWidth="1"/>
    <col min="14596" max="14596" width="6.5703125" style="289" customWidth="1"/>
    <col min="14597" max="14597" width="20.140625" style="289" bestFit="1" customWidth="1"/>
    <col min="14598" max="14598" width="10.140625" style="289" customWidth="1"/>
    <col min="14599" max="14599" width="11.140625" style="289" customWidth="1"/>
    <col min="14600" max="14600" width="15" style="289" bestFit="1" customWidth="1"/>
    <col min="14601" max="14601" width="41" style="289" customWidth="1"/>
    <col min="14602" max="14602" width="11.140625" style="289" customWidth="1"/>
    <col min="14603" max="14603" width="0.85546875" style="289" customWidth="1"/>
    <col min="14604" max="14604" width="1.42578125" style="289" customWidth="1"/>
    <col min="14605" max="14848" width="9.140625" style="289"/>
    <col min="14849" max="14849" width="2.28515625" style="289" customWidth="1"/>
    <col min="14850" max="14850" width="0" style="289" hidden="1" customWidth="1"/>
    <col min="14851" max="14851" width="11.7109375" style="289" customWidth="1"/>
    <col min="14852" max="14852" width="6.5703125" style="289" customWidth="1"/>
    <col min="14853" max="14853" width="20.140625" style="289" bestFit="1" customWidth="1"/>
    <col min="14854" max="14854" width="10.140625" style="289" customWidth="1"/>
    <col min="14855" max="14855" width="11.140625" style="289" customWidth="1"/>
    <col min="14856" max="14856" width="15" style="289" bestFit="1" customWidth="1"/>
    <col min="14857" max="14857" width="41" style="289" customWidth="1"/>
    <col min="14858" max="14858" width="11.140625" style="289" customWidth="1"/>
    <col min="14859" max="14859" width="0.85546875" style="289" customWidth="1"/>
    <col min="14860" max="14860" width="1.42578125" style="289" customWidth="1"/>
    <col min="14861" max="15104" width="9.140625" style="289"/>
    <col min="15105" max="15105" width="2.28515625" style="289" customWidth="1"/>
    <col min="15106" max="15106" width="0" style="289" hidden="1" customWidth="1"/>
    <col min="15107" max="15107" width="11.7109375" style="289" customWidth="1"/>
    <col min="15108" max="15108" width="6.5703125" style="289" customWidth="1"/>
    <col min="15109" max="15109" width="20.140625" style="289" bestFit="1" customWidth="1"/>
    <col min="15110" max="15110" width="10.140625" style="289" customWidth="1"/>
    <col min="15111" max="15111" width="11.140625" style="289" customWidth="1"/>
    <col min="15112" max="15112" width="15" style="289" bestFit="1" customWidth="1"/>
    <col min="15113" max="15113" width="41" style="289" customWidth="1"/>
    <col min="15114" max="15114" width="11.140625" style="289" customWidth="1"/>
    <col min="15115" max="15115" width="0.85546875" style="289" customWidth="1"/>
    <col min="15116" max="15116" width="1.42578125" style="289" customWidth="1"/>
    <col min="15117" max="15360" width="9.140625" style="289"/>
    <col min="15361" max="15361" width="2.28515625" style="289" customWidth="1"/>
    <col min="15362" max="15362" width="0" style="289" hidden="1" customWidth="1"/>
    <col min="15363" max="15363" width="11.7109375" style="289" customWidth="1"/>
    <col min="15364" max="15364" width="6.5703125" style="289" customWidth="1"/>
    <col min="15365" max="15365" width="20.140625" style="289" bestFit="1" customWidth="1"/>
    <col min="15366" max="15366" width="10.140625" style="289" customWidth="1"/>
    <col min="15367" max="15367" width="11.140625" style="289" customWidth="1"/>
    <col min="15368" max="15368" width="15" style="289" bestFit="1" customWidth="1"/>
    <col min="15369" max="15369" width="41" style="289" customWidth="1"/>
    <col min="15370" max="15370" width="11.140625" style="289" customWidth="1"/>
    <col min="15371" max="15371" width="0.85546875" style="289" customWidth="1"/>
    <col min="15372" max="15372" width="1.42578125" style="289" customWidth="1"/>
    <col min="15373" max="15616" width="9.140625" style="289"/>
    <col min="15617" max="15617" width="2.28515625" style="289" customWidth="1"/>
    <col min="15618" max="15618" width="0" style="289" hidden="1" customWidth="1"/>
    <col min="15619" max="15619" width="11.7109375" style="289" customWidth="1"/>
    <col min="15620" max="15620" width="6.5703125" style="289" customWidth="1"/>
    <col min="15621" max="15621" width="20.140625" style="289" bestFit="1" customWidth="1"/>
    <col min="15622" max="15622" width="10.140625" style="289" customWidth="1"/>
    <col min="15623" max="15623" width="11.140625" style="289" customWidth="1"/>
    <col min="15624" max="15624" width="15" style="289" bestFit="1" customWidth="1"/>
    <col min="15625" max="15625" width="41" style="289" customWidth="1"/>
    <col min="15626" max="15626" width="11.140625" style="289" customWidth="1"/>
    <col min="15627" max="15627" width="0.85546875" style="289" customWidth="1"/>
    <col min="15628" max="15628" width="1.42578125" style="289" customWidth="1"/>
    <col min="15629" max="15872" width="9.140625" style="289"/>
    <col min="15873" max="15873" width="2.28515625" style="289" customWidth="1"/>
    <col min="15874" max="15874" width="0" style="289" hidden="1" customWidth="1"/>
    <col min="15875" max="15875" width="11.7109375" style="289" customWidth="1"/>
    <col min="15876" max="15876" width="6.5703125" style="289" customWidth="1"/>
    <col min="15877" max="15877" width="20.140625" style="289" bestFit="1" customWidth="1"/>
    <col min="15878" max="15878" width="10.140625" style="289" customWidth="1"/>
    <col min="15879" max="15879" width="11.140625" style="289" customWidth="1"/>
    <col min="15880" max="15880" width="15" style="289" bestFit="1" customWidth="1"/>
    <col min="15881" max="15881" width="41" style="289" customWidth="1"/>
    <col min="15882" max="15882" width="11.140625" style="289" customWidth="1"/>
    <col min="15883" max="15883" width="0.85546875" style="289" customWidth="1"/>
    <col min="15884" max="15884" width="1.42578125" style="289" customWidth="1"/>
    <col min="15885" max="16128" width="9.140625" style="289"/>
    <col min="16129" max="16129" width="2.28515625" style="289" customWidth="1"/>
    <col min="16130" max="16130" width="0" style="289" hidden="1" customWidth="1"/>
    <col min="16131" max="16131" width="11.7109375" style="289" customWidth="1"/>
    <col min="16132" max="16132" width="6.5703125" style="289" customWidth="1"/>
    <col min="16133" max="16133" width="20.140625" style="289" bestFit="1" customWidth="1"/>
    <col min="16134" max="16134" width="10.140625" style="289" customWidth="1"/>
    <col min="16135" max="16135" width="11.140625" style="289" customWidth="1"/>
    <col min="16136" max="16136" width="15" style="289" bestFit="1" customWidth="1"/>
    <col min="16137" max="16137" width="41" style="289" customWidth="1"/>
    <col min="16138" max="16138" width="11.140625" style="289" customWidth="1"/>
    <col min="16139" max="16139" width="0.85546875" style="289" customWidth="1"/>
    <col min="16140" max="16140" width="1.42578125" style="289" customWidth="1"/>
    <col min="16141" max="16384" width="9.140625" style="289"/>
  </cols>
  <sheetData>
    <row r="1" spans="2:10" ht="12" hidden="1" customHeight="1" x14ac:dyDescent="0.2"/>
    <row r="2" spans="2:10" ht="73.5" hidden="1" customHeight="1" x14ac:dyDescent="0.2"/>
    <row r="3" spans="2:10" ht="52.5" hidden="1" customHeight="1" x14ac:dyDescent="0.2">
      <c r="D3" s="419"/>
      <c r="E3" s="419"/>
      <c r="F3" s="419"/>
    </row>
    <row r="4" spans="2:10" ht="8.1" customHeight="1" x14ac:dyDescent="0.2"/>
    <row r="5" spans="2:10" ht="12.4" customHeight="1" x14ac:dyDescent="0.2">
      <c r="C5" s="290"/>
      <c r="D5" s="291"/>
      <c r="E5" s="291"/>
      <c r="F5" s="291"/>
      <c r="G5" s="291"/>
      <c r="H5" s="291"/>
      <c r="I5" s="292"/>
    </row>
    <row r="6" spans="2:10" ht="17.100000000000001" customHeight="1" x14ac:dyDescent="0.2">
      <c r="C6" s="424" t="s">
        <v>171</v>
      </c>
      <c r="D6" s="425"/>
      <c r="E6" s="425"/>
      <c r="F6" s="425"/>
      <c r="G6" s="425"/>
      <c r="H6" s="425"/>
      <c r="I6" s="293"/>
    </row>
    <row r="7" spans="2:10" ht="5.0999999999999996" customHeight="1" x14ac:dyDescent="0.2">
      <c r="C7" s="294"/>
      <c r="D7" s="295"/>
      <c r="E7" s="295"/>
      <c r="F7" s="295"/>
      <c r="G7" s="295"/>
      <c r="H7" s="295"/>
      <c r="I7" s="293"/>
    </row>
    <row r="8" spans="2:10" ht="17.100000000000001" customHeight="1" x14ac:dyDescent="0.2">
      <c r="C8" s="424" t="s">
        <v>172</v>
      </c>
      <c r="D8" s="425"/>
      <c r="E8" s="425"/>
      <c r="F8" s="425"/>
      <c r="G8" s="425"/>
      <c r="H8" s="425"/>
      <c r="I8" s="293"/>
    </row>
    <row r="9" spans="2:10" ht="3.95" customHeight="1" x14ac:dyDescent="0.2">
      <c r="C9" s="294"/>
      <c r="D9" s="295"/>
      <c r="E9" s="295"/>
      <c r="F9" s="295"/>
      <c r="G9" s="295"/>
      <c r="H9" s="295"/>
      <c r="I9" s="293"/>
    </row>
    <row r="10" spans="2:10" ht="17.100000000000001" customHeight="1" x14ac:dyDescent="0.2">
      <c r="C10" s="424" t="s">
        <v>371</v>
      </c>
      <c r="D10" s="425"/>
      <c r="E10" s="425"/>
      <c r="F10" s="425"/>
      <c r="G10" s="425"/>
      <c r="H10" s="425"/>
      <c r="I10" s="293"/>
    </row>
    <row r="11" spans="2:10" ht="4.5" customHeight="1" x14ac:dyDescent="0.2">
      <c r="C11" s="296"/>
      <c r="D11" s="297"/>
      <c r="E11" s="297"/>
      <c r="F11" s="297"/>
      <c r="G11" s="297"/>
      <c r="H11" s="297"/>
      <c r="I11" s="298"/>
    </row>
    <row r="12" spans="2:10" ht="48.75" customHeight="1" x14ac:dyDescent="0.2"/>
    <row r="13" spans="2:10" ht="45.6" customHeight="1" x14ac:dyDescent="0.2">
      <c r="B13" s="418" t="s">
        <v>372</v>
      </c>
      <c r="C13" s="419"/>
      <c r="D13" s="419"/>
      <c r="E13" s="419"/>
      <c r="F13" s="419"/>
      <c r="G13" s="419"/>
      <c r="H13" s="419"/>
      <c r="I13" s="419"/>
      <c r="J13" s="419"/>
    </row>
    <row r="14" spans="2:10" ht="24.75" customHeight="1" x14ac:dyDescent="0.2">
      <c r="B14" s="421" t="s">
        <v>175</v>
      </c>
      <c r="C14" s="413"/>
      <c r="D14" s="421" t="s">
        <v>176</v>
      </c>
      <c r="E14" s="413"/>
      <c r="F14" s="421" t="s">
        <v>177</v>
      </c>
      <c r="G14" s="413"/>
      <c r="H14" s="284" t="s">
        <v>178</v>
      </c>
      <c r="I14" s="421" t="s">
        <v>179</v>
      </c>
      <c r="J14" s="413"/>
    </row>
    <row r="15" spans="2:10" ht="12.75" customHeight="1" x14ac:dyDescent="0.2">
      <c r="B15" s="431">
        <v>1</v>
      </c>
      <c r="C15" s="413"/>
      <c r="D15" s="412" t="s">
        <v>180</v>
      </c>
      <c r="E15" s="413"/>
      <c r="F15" s="414">
        <v>169498.76</v>
      </c>
      <c r="G15" s="413"/>
      <c r="H15" s="282" t="s">
        <v>181</v>
      </c>
      <c r="I15" s="412" t="s">
        <v>373</v>
      </c>
      <c r="J15" s="413"/>
    </row>
    <row r="16" spans="2:10" ht="12.75" customHeight="1" x14ac:dyDescent="0.2">
      <c r="B16" s="431">
        <v>2</v>
      </c>
      <c r="C16" s="413"/>
      <c r="D16" s="412" t="s">
        <v>183</v>
      </c>
      <c r="E16" s="413"/>
      <c r="F16" s="414">
        <v>175119.42</v>
      </c>
      <c r="G16" s="413"/>
      <c r="H16" s="282" t="s">
        <v>184</v>
      </c>
      <c r="I16" s="412" t="s">
        <v>373</v>
      </c>
      <c r="J16" s="413"/>
    </row>
    <row r="17" spans="2:10" ht="12.75" customHeight="1" x14ac:dyDescent="0.2">
      <c r="B17" s="431">
        <v>3</v>
      </c>
      <c r="C17" s="413"/>
      <c r="D17" s="412" t="s">
        <v>185</v>
      </c>
      <c r="E17" s="413"/>
      <c r="F17" s="414">
        <v>180799.37</v>
      </c>
      <c r="G17" s="413"/>
      <c r="H17" s="282" t="s">
        <v>186</v>
      </c>
      <c r="I17" s="412" t="s">
        <v>373</v>
      </c>
      <c r="J17" s="413"/>
    </row>
    <row r="18" spans="2:10" ht="27" customHeight="1" x14ac:dyDescent="0.2">
      <c r="B18" s="416"/>
      <c r="C18" s="413"/>
      <c r="D18" s="416" t="s">
        <v>187</v>
      </c>
      <c r="E18" s="413"/>
      <c r="F18" s="417">
        <f>SUM(F15:F17)</f>
        <v>525417.55000000005</v>
      </c>
      <c r="G18" s="413"/>
      <c r="H18" s="283"/>
      <c r="I18" s="416"/>
      <c r="J18" s="413"/>
    </row>
    <row r="19" spans="2:10" ht="45.6" customHeight="1" x14ac:dyDescent="0.2">
      <c r="B19" s="418" t="s">
        <v>374</v>
      </c>
      <c r="C19" s="419"/>
      <c r="D19" s="419"/>
      <c r="E19" s="419"/>
      <c r="F19" s="419"/>
      <c r="G19" s="419"/>
      <c r="H19" s="419"/>
      <c r="I19" s="419"/>
      <c r="J19" s="419"/>
    </row>
    <row r="20" spans="2:10" ht="12.75" customHeight="1" x14ac:dyDescent="0.2">
      <c r="B20" s="421" t="s">
        <v>175</v>
      </c>
      <c r="C20" s="413"/>
      <c r="D20" s="421" t="s">
        <v>176</v>
      </c>
      <c r="E20" s="413"/>
      <c r="F20" s="421" t="s">
        <v>177</v>
      </c>
      <c r="G20" s="413"/>
      <c r="H20" s="284" t="s">
        <v>178</v>
      </c>
      <c r="I20" s="421" t="s">
        <v>179</v>
      </c>
      <c r="J20" s="413"/>
    </row>
    <row r="21" spans="2:10" ht="12.75" customHeight="1" x14ac:dyDescent="0.2">
      <c r="B21" s="412">
        <v>1</v>
      </c>
      <c r="C21" s="413"/>
      <c r="D21" s="412" t="s">
        <v>375</v>
      </c>
      <c r="E21" s="413"/>
      <c r="F21" s="414">
        <v>80</v>
      </c>
      <c r="G21" s="413"/>
      <c r="H21" s="282" t="s">
        <v>376</v>
      </c>
      <c r="I21" s="412" t="s">
        <v>377</v>
      </c>
      <c r="J21" s="413"/>
    </row>
    <row r="22" spans="2:10" ht="12.75" customHeight="1" x14ac:dyDescent="0.2">
      <c r="B22" s="412">
        <v>2</v>
      </c>
      <c r="C22" s="413"/>
      <c r="D22" s="412" t="s">
        <v>375</v>
      </c>
      <c r="E22" s="413"/>
      <c r="F22" s="414">
        <v>80</v>
      </c>
      <c r="G22" s="413"/>
      <c r="H22" s="282" t="s">
        <v>376</v>
      </c>
      <c r="I22" s="412" t="s">
        <v>377</v>
      </c>
      <c r="J22" s="413"/>
    </row>
    <row r="23" spans="2:10" ht="12.75" customHeight="1" x14ac:dyDescent="0.2">
      <c r="B23" s="412">
        <v>3</v>
      </c>
      <c r="C23" s="413"/>
      <c r="D23" s="412" t="s">
        <v>375</v>
      </c>
      <c r="E23" s="413"/>
      <c r="F23" s="414">
        <v>80</v>
      </c>
      <c r="G23" s="413"/>
      <c r="H23" s="282" t="s">
        <v>376</v>
      </c>
      <c r="I23" s="412" t="s">
        <v>377</v>
      </c>
      <c r="J23" s="413"/>
    </row>
    <row r="24" spans="2:10" x14ac:dyDescent="0.2">
      <c r="B24" s="416"/>
      <c r="C24" s="413"/>
      <c r="D24" s="416" t="s">
        <v>187</v>
      </c>
      <c r="E24" s="413"/>
      <c r="F24" s="417">
        <v>240</v>
      </c>
      <c r="G24" s="413"/>
      <c r="H24" s="283"/>
      <c r="I24" s="416"/>
      <c r="J24" s="413"/>
    </row>
    <row r="25" spans="2:10" ht="45.6" customHeight="1" x14ac:dyDescent="0.2">
      <c r="B25" s="418" t="s">
        <v>378</v>
      </c>
      <c r="C25" s="419"/>
      <c r="D25" s="419"/>
      <c r="E25" s="419"/>
      <c r="F25" s="419"/>
      <c r="G25" s="419"/>
      <c r="H25" s="419"/>
      <c r="I25" s="419"/>
      <c r="J25" s="419"/>
    </row>
    <row r="26" spans="2:10" ht="12.75" customHeight="1" x14ac:dyDescent="0.2">
      <c r="B26" s="421" t="s">
        <v>175</v>
      </c>
      <c r="C26" s="413"/>
      <c r="D26" s="421" t="s">
        <v>176</v>
      </c>
      <c r="E26" s="413"/>
      <c r="F26" s="421" t="s">
        <v>177</v>
      </c>
      <c r="G26" s="413"/>
      <c r="H26" s="284" t="s">
        <v>178</v>
      </c>
      <c r="I26" s="421" t="s">
        <v>179</v>
      </c>
      <c r="J26" s="413"/>
    </row>
    <row r="27" spans="2:10" ht="12.75" customHeight="1" x14ac:dyDescent="0.2">
      <c r="B27" s="412">
        <v>1</v>
      </c>
      <c r="C27" s="413"/>
      <c r="D27" s="412" t="s">
        <v>379</v>
      </c>
      <c r="E27" s="413"/>
      <c r="F27" s="414">
        <v>54.4</v>
      </c>
      <c r="G27" s="413"/>
      <c r="H27" s="282" t="s">
        <v>376</v>
      </c>
      <c r="I27" s="412" t="s">
        <v>377</v>
      </c>
      <c r="J27" s="413"/>
    </row>
    <row r="28" spans="2:10" x14ac:dyDescent="0.2">
      <c r="B28" s="416"/>
      <c r="C28" s="413"/>
      <c r="D28" s="416" t="s">
        <v>187</v>
      </c>
      <c r="E28" s="413"/>
      <c r="F28" s="417">
        <v>54.4</v>
      </c>
      <c r="G28" s="413"/>
      <c r="H28" s="283"/>
      <c r="I28" s="416"/>
      <c r="J28" s="413"/>
    </row>
    <row r="29" spans="2:10" ht="45.6" customHeight="1" x14ac:dyDescent="0.2">
      <c r="B29" s="418" t="s">
        <v>188</v>
      </c>
      <c r="C29" s="419"/>
      <c r="D29" s="419"/>
      <c r="E29" s="419"/>
      <c r="F29" s="419"/>
      <c r="G29" s="419"/>
      <c r="H29" s="419"/>
      <c r="I29" s="419"/>
      <c r="J29" s="419"/>
    </row>
    <row r="30" spans="2:10" ht="12.75" customHeight="1" x14ac:dyDescent="0.2">
      <c r="B30" s="429" t="s">
        <v>175</v>
      </c>
      <c r="C30" s="430"/>
      <c r="D30" s="429" t="s">
        <v>176</v>
      </c>
      <c r="E30" s="430"/>
      <c r="F30" s="429" t="s">
        <v>177</v>
      </c>
      <c r="G30" s="430"/>
      <c r="H30" s="299" t="s">
        <v>178</v>
      </c>
      <c r="I30" s="429" t="s">
        <v>179</v>
      </c>
      <c r="J30" s="430"/>
    </row>
    <row r="31" spans="2:10" ht="12.75" customHeight="1" x14ac:dyDescent="0.2">
      <c r="B31" s="412">
        <v>1</v>
      </c>
      <c r="C31" s="413"/>
      <c r="D31" s="412" t="s">
        <v>380</v>
      </c>
      <c r="E31" s="413"/>
      <c r="F31" s="414">
        <v>1166.72</v>
      </c>
      <c r="G31" s="413"/>
      <c r="H31" s="282" t="s">
        <v>332</v>
      </c>
      <c r="I31" s="412" t="s">
        <v>191</v>
      </c>
      <c r="J31" s="413"/>
    </row>
    <row r="32" spans="2:10" ht="12.75" customHeight="1" x14ac:dyDescent="0.2">
      <c r="B32" s="412">
        <v>2</v>
      </c>
      <c r="C32" s="413"/>
      <c r="D32" s="412" t="s">
        <v>380</v>
      </c>
      <c r="E32" s="413"/>
      <c r="F32" s="414">
        <v>1866</v>
      </c>
      <c r="G32" s="413"/>
      <c r="H32" s="282" t="s">
        <v>245</v>
      </c>
      <c r="I32" s="412" t="s">
        <v>381</v>
      </c>
      <c r="J32" s="413"/>
    </row>
    <row r="33" spans="2:10" ht="12.75" customHeight="1" x14ac:dyDescent="0.2">
      <c r="B33" s="412">
        <v>3</v>
      </c>
      <c r="C33" s="413"/>
      <c r="D33" s="412" t="s">
        <v>380</v>
      </c>
      <c r="E33" s="413"/>
      <c r="F33" s="414">
        <v>405.56</v>
      </c>
      <c r="G33" s="413"/>
      <c r="H33" s="282" t="s">
        <v>382</v>
      </c>
      <c r="I33" s="412" t="s">
        <v>191</v>
      </c>
      <c r="J33" s="413"/>
    </row>
    <row r="34" spans="2:10" ht="12.75" customHeight="1" x14ac:dyDescent="0.2">
      <c r="B34" s="412">
        <v>4</v>
      </c>
      <c r="C34" s="413"/>
      <c r="D34" s="412" t="s">
        <v>380</v>
      </c>
      <c r="E34" s="413"/>
      <c r="F34" s="414">
        <v>1695.43</v>
      </c>
      <c r="G34" s="413"/>
      <c r="H34" s="282" t="s">
        <v>194</v>
      </c>
      <c r="I34" s="412" t="s">
        <v>191</v>
      </c>
      <c r="J34" s="413"/>
    </row>
    <row r="35" spans="2:10" ht="12.75" customHeight="1" x14ac:dyDescent="0.2">
      <c r="B35" s="412">
        <v>5</v>
      </c>
      <c r="C35" s="413"/>
      <c r="D35" s="412" t="s">
        <v>380</v>
      </c>
      <c r="E35" s="413"/>
      <c r="F35" s="414">
        <v>296.04000000000002</v>
      </c>
      <c r="G35" s="413"/>
      <c r="H35" s="282" t="s">
        <v>294</v>
      </c>
      <c r="I35" s="412" t="s">
        <v>191</v>
      </c>
      <c r="J35" s="413"/>
    </row>
    <row r="36" spans="2:10" x14ac:dyDescent="0.2">
      <c r="B36" s="416"/>
      <c r="C36" s="413"/>
      <c r="D36" s="416" t="s">
        <v>187</v>
      </c>
      <c r="E36" s="413"/>
      <c r="F36" s="417">
        <f>SUM(F31:F35)</f>
        <v>5429.75</v>
      </c>
      <c r="G36" s="413"/>
      <c r="H36" s="283"/>
      <c r="I36" s="416"/>
      <c r="J36" s="413"/>
    </row>
    <row r="37" spans="2:10" ht="45.6" customHeight="1" x14ac:dyDescent="0.2">
      <c r="B37" s="418" t="s">
        <v>195</v>
      </c>
      <c r="C37" s="419"/>
      <c r="D37" s="419"/>
      <c r="E37" s="419"/>
      <c r="F37" s="419"/>
      <c r="G37" s="419"/>
      <c r="H37" s="419"/>
      <c r="I37" s="419"/>
      <c r="J37" s="419"/>
    </row>
    <row r="38" spans="2:10" ht="12.75" customHeight="1" x14ac:dyDescent="0.2">
      <c r="B38" s="421" t="s">
        <v>175</v>
      </c>
      <c r="C38" s="413"/>
      <c r="D38" s="421" t="s">
        <v>176</v>
      </c>
      <c r="E38" s="413"/>
      <c r="F38" s="421" t="s">
        <v>177</v>
      </c>
      <c r="G38" s="413"/>
      <c r="H38" s="284" t="s">
        <v>178</v>
      </c>
      <c r="I38" s="421" t="s">
        <v>179</v>
      </c>
      <c r="J38" s="413"/>
    </row>
    <row r="39" spans="2:10" ht="12.75" customHeight="1" x14ac:dyDescent="0.2">
      <c r="B39" s="412">
        <v>1</v>
      </c>
      <c r="C39" s="413"/>
      <c r="D39" s="412" t="s">
        <v>383</v>
      </c>
      <c r="E39" s="413"/>
      <c r="F39" s="414">
        <v>78</v>
      </c>
      <c r="G39" s="413"/>
      <c r="H39" s="282" t="s">
        <v>384</v>
      </c>
      <c r="I39" s="412" t="s">
        <v>385</v>
      </c>
      <c r="J39" s="413"/>
    </row>
    <row r="40" spans="2:10" ht="12.75" customHeight="1" x14ac:dyDescent="0.2">
      <c r="B40" s="412">
        <v>2</v>
      </c>
      <c r="C40" s="413"/>
      <c r="D40" s="412" t="s">
        <v>383</v>
      </c>
      <c r="E40" s="413"/>
      <c r="F40" s="414">
        <v>78</v>
      </c>
      <c r="G40" s="413"/>
      <c r="H40" s="282" t="s">
        <v>384</v>
      </c>
      <c r="I40" s="412" t="s">
        <v>386</v>
      </c>
      <c r="J40" s="413"/>
    </row>
    <row r="41" spans="2:10" ht="12.75" customHeight="1" x14ac:dyDescent="0.2">
      <c r="B41" s="412">
        <v>3</v>
      </c>
      <c r="C41" s="413"/>
      <c r="D41" s="412" t="s">
        <v>383</v>
      </c>
      <c r="E41" s="413"/>
      <c r="F41" s="414">
        <v>78</v>
      </c>
      <c r="G41" s="413"/>
      <c r="H41" s="282" t="s">
        <v>384</v>
      </c>
      <c r="I41" s="412" t="s">
        <v>387</v>
      </c>
      <c r="J41" s="413"/>
    </row>
    <row r="42" spans="2:10" ht="12.75" customHeight="1" x14ac:dyDescent="0.2">
      <c r="B42" s="412">
        <v>4</v>
      </c>
      <c r="C42" s="413"/>
      <c r="D42" s="412" t="s">
        <v>388</v>
      </c>
      <c r="E42" s="413"/>
      <c r="F42" s="414">
        <v>78</v>
      </c>
      <c r="G42" s="413"/>
      <c r="H42" s="282" t="s">
        <v>389</v>
      </c>
      <c r="I42" s="412" t="s">
        <v>390</v>
      </c>
      <c r="J42" s="413"/>
    </row>
    <row r="43" spans="2:10" ht="12.75" customHeight="1" x14ac:dyDescent="0.2">
      <c r="B43" s="412">
        <v>5</v>
      </c>
      <c r="C43" s="413"/>
      <c r="D43" s="412" t="s">
        <v>383</v>
      </c>
      <c r="E43" s="413"/>
      <c r="F43" s="414">
        <v>78</v>
      </c>
      <c r="G43" s="413"/>
      <c r="H43" s="282" t="s">
        <v>288</v>
      </c>
      <c r="I43" s="412" t="s">
        <v>391</v>
      </c>
      <c r="J43" s="413"/>
    </row>
    <row r="44" spans="2:10" ht="12.75" customHeight="1" x14ac:dyDescent="0.2">
      <c r="B44" s="412">
        <v>6</v>
      </c>
      <c r="C44" s="413"/>
      <c r="D44" s="412" t="s">
        <v>383</v>
      </c>
      <c r="E44" s="413"/>
      <c r="F44" s="414">
        <v>78</v>
      </c>
      <c r="G44" s="413"/>
      <c r="H44" s="282" t="s">
        <v>389</v>
      </c>
      <c r="I44" s="412" t="s">
        <v>392</v>
      </c>
      <c r="J44" s="413"/>
    </row>
    <row r="45" spans="2:10" ht="12.75" customHeight="1" x14ac:dyDescent="0.2">
      <c r="B45" s="412">
        <v>7</v>
      </c>
      <c r="C45" s="413"/>
      <c r="D45" s="412" t="s">
        <v>388</v>
      </c>
      <c r="E45" s="413"/>
      <c r="F45" s="414">
        <v>78</v>
      </c>
      <c r="G45" s="413"/>
      <c r="H45" s="282" t="s">
        <v>197</v>
      </c>
      <c r="I45" s="412" t="s">
        <v>393</v>
      </c>
      <c r="J45" s="413"/>
    </row>
    <row r="46" spans="2:10" ht="12.75" customHeight="1" x14ac:dyDescent="0.2">
      <c r="B46" s="412">
        <v>8</v>
      </c>
      <c r="C46" s="413"/>
      <c r="D46" s="412" t="s">
        <v>388</v>
      </c>
      <c r="E46" s="413"/>
      <c r="F46" s="414">
        <v>78</v>
      </c>
      <c r="G46" s="413"/>
      <c r="H46" s="282" t="s">
        <v>197</v>
      </c>
      <c r="I46" s="412" t="s">
        <v>394</v>
      </c>
      <c r="J46" s="413"/>
    </row>
    <row r="47" spans="2:10" ht="12.75" customHeight="1" x14ac:dyDescent="0.2">
      <c r="B47" s="412">
        <v>9</v>
      </c>
      <c r="C47" s="413"/>
      <c r="D47" s="412" t="s">
        <v>395</v>
      </c>
      <c r="E47" s="413"/>
      <c r="F47" s="414">
        <v>39</v>
      </c>
      <c r="G47" s="413"/>
      <c r="H47" s="282" t="s">
        <v>202</v>
      </c>
      <c r="I47" s="412" t="s">
        <v>396</v>
      </c>
      <c r="J47" s="413"/>
    </row>
    <row r="48" spans="2:10" ht="12.75" customHeight="1" x14ac:dyDescent="0.2">
      <c r="B48" s="412">
        <v>10</v>
      </c>
      <c r="C48" s="413"/>
      <c r="D48" s="412" t="s">
        <v>397</v>
      </c>
      <c r="E48" s="413"/>
      <c r="F48" s="414">
        <v>138</v>
      </c>
      <c r="G48" s="413"/>
      <c r="H48" s="282" t="s">
        <v>202</v>
      </c>
      <c r="I48" s="412" t="s">
        <v>398</v>
      </c>
      <c r="J48" s="413"/>
    </row>
    <row r="49" spans="2:10" ht="12.75" customHeight="1" x14ac:dyDescent="0.2">
      <c r="B49" s="412">
        <v>11</v>
      </c>
      <c r="C49" s="413"/>
      <c r="D49" s="412" t="s">
        <v>399</v>
      </c>
      <c r="E49" s="413"/>
      <c r="F49" s="414">
        <v>39</v>
      </c>
      <c r="G49" s="413"/>
      <c r="H49" s="282" t="s">
        <v>215</v>
      </c>
      <c r="I49" s="412" t="s">
        <v>400</v>
      </c>
      <c r="J49" s="413"/>
    </row>
    <row r="50" spans="2:10" ht="12.75" customHeight="1" x14ac:dyDescent="0.2">
      <c r="B50" s="412">
        <v>12</v>
      </c>
      <c r="C50" s="413"/>
      <c r="D50" s="412" t="s">
        <v>401</v>
      </c>
      <c r="E50" s="413"/>
      <c r="F50" s="414">
        <v>39</v>
      </c>
      <c r="G50" s="413"/>
      <c r="H50" s="282" t="s">
        <v>302</v>
      </c>
      <c r="I50" s="412" t="s">
        <v>400</v>
      </c>
      <c r="J50" s="413"/>
    </row>
    <row r="51" spans="2:10" ht="12.75" customHeight="1" x14ac:dyDescent="0.2">
      <c r="B51" s="412">
        <v>13</v>
      </c>
      <c r="C51" s="413"/>
      <c r="D51" s="412" t="s">
        <v>402</v>
      </c>
      <c r="E51" s="413"/>
      <c r="F51" s="414">
        <v>39</v>
      </c>
      <c r="G51" s="413"/>
      <c r="H51" s="282" t="s">
        <v>297</v>
      </c>
      <c r="I51" s="412" t="s">
        <v>403</v>
      </c>
      <c r="J51" s="413"/>
    </row>
    <row r="52" spans="2:10" ht="12.75" customHeight="1" x14ac:dyDescent="0.2">
      <c r="B52" s="412">
        <v>14</v>
      </c>
      <c r="C52" s="413"/>
      <c r="D52" s="412" t="s">
        <v>404</v>
      </c>
      <c r="E52" s="413"/>
      <c r="F52" s="414">
        <v>273.60000000000002</v>
      </c>
      <c r="G52" s="413"/>
      <c r="H52" s="282" t="s">
        <v>226</v>
      </c>
      <c r="I52" s="412" t="s">
        <v>405</v>
      </c>
      <c r="J52" s="413"/>
    </row>
    <row r="53" spans="2:10" ht="12.75" customHeight="1" x14ac:dyDescent="0.2">
      <c r="B53" s="412">
        <v>15</v>
      </c>
      <c r="C53" s="413"/>
      <c r="D53" s="412" t="s">
        <v>406</v>
      </c>
      <c r="E53" s="413"/>
      <c r="F53" s="414">
        <v>117</v>
      </c>
      <c r="G53" s="413"/>
      <c r="H53" s="282" t="s">
        <v>226</v>
      </c>
      <c r="I53" s="412" t="s">
        <v>407</v>
      </c>
      <c r="J53" s="413"/>
    </row>
    <row r="54" spans="2:10" ht="12.75" customHeight="1" x14ac:dyDescent="0.2">
      <c r="B54" s="412">
        <v>16</v>
      </c>
      <c r="C54" s="413"/>
      <c r="D54" s="412" t="s">
        <v>408</v>
      </c>
      <c r="E54" s="413"/>
      <c r="F54" s="414">
        <v>117</v>
      </c>
      <c r="G54" s="413"/>
      <c r="H54" s="282" t="s">
        <v>304</v>
      </c>
      <c r="I54" s="412" t="s">
        <v>387</v>
      </c>
      <c r="J54" s="413"/>
    </row>
    <row r="55" spans="2:10" ht="12.75" customHeight="1" x14ac:dyDescent="0.2">
      <c r="B55" s="412">
        <v>17</v>
      </c>
      <c r="C55" s="413"/>
      <c r="D55" s="412" t="s">
        <v>408</v>
      </c>
      <c r="E55" s="413"/>
      <c r="F55" s="414">
        <v>78</v>
      </c>
      <c r="G55" s="413"/>
      <c r="H55" s="282" t="s">
        <v>309</v>
      </c>
      <c r="I55" s="412" t="s">
        <v>391</v>
      </c>
      <c r="J55" s="413"/>
    </row>
    <row r="56" spans="2:10" ht="12.75" customHeight="1" x14ac:dyDescent="0.2">
      <c r="B56" s="412">
        <v>18</v>
      </c>
      <c r="C56" s="413"/>
      <c r="D56" s="412" t="s">
        <v>409</v>
      </c>
      <c r="E56" s="413"/>
      <c r="F56" s="414">
        <v>39</v>
      </c>
      <c r="G56" s="413"/>
      <c r="H56" s="282" t="s">
        <v>309</v>
      </c>
      <c r="I56" s="412" t="s">
        <v>400</v>
      </c>
      <c r="J56" s="413"/>
    </row>
    <row r="57" spans="2:10" ht="12.75" customHeight="1" x14ac:dyDescent="0.2">
      <c r="B57" s="412">
        <v>19</v>
      </c>
      <c r="C57" s="413"/>
      <c r="D57" s="412" t="s">
        <v>410</v>
      </c>
      <c r="E57" s="413"/>
      <c r="F57" s="414">
        <v>593.4</v>
      </c>
      <c r="G57" s="413"/>
      <c r="H57" s="282" t="s">
        <v>233</v>
      </c>
      <c r="I57" s="412" t="s">
        <v>405</v>
      </c>
      <c r="J57" s="413"/>
    </row>
    <row r="58" spans="2:10" ht="12.75" customHeight="1" x14ac:dyDescent="0.2">
      <c r="B58" s="412">
        <v>20</v>
      </c>
      <c r="C58" s="413"/>
      <c r="D58" s="412" t="s">
        <v>411</v>
      </c>
      <c r="E58" s="413"/>
      <c r="F58" s="414">
        <v>204.75</v>
      </c>
      <c r="G58" s="413"/>
      <c r="H58" s="282" t="s">
        <v>239</v>
      </c>
      <c r="I58" s="412" t="s">
        <v>412</v>
      </c>
      <c r="J58" s="413"/>
    </row>
    <row r="59" spans="2:10" ht="12.75" customHeight="1" x14ac:dyDescent="0.2">
      <c r="B59" s="412">
        <v>21</v>
      </c>
      <c r="C59" s="413"/>
      <c r="D59" s="412" t="s">
        <v>413</v>
      </c>
      <c r="E59" s="413"/>
      <c r="F59" s="414">
        <v>117</v>
      </c>
      <c r="G59" s="413"/>
      <c r="H59" s="282" t="s">
        <v>239</v>
      </c>
      <c r="I59" s="412" t="s">
        <v>414</v>
      </c>
      <c r="J59" s="413"/>
    </row>
    <row r="60" spans="2:10" ht="12.75" customHeight="1" x14ac:dyDescent="0.2">
      <c r="B60" s="412">
        <v>22</v>
      </c>
      <c r="C60" s="413"/>
      <c r="D60" s="412" t="s">
        <v>415</v>
      </c>
      <c r="E60" s="413"/>
      <c r="F60" s="414">
        <v>78</v>
      </c>
      <c r="G60" s="413"/>
      <c r="H60" s="282" t="s">
        <v>193</v>
      </c>
      <c r="I60" s="412" t="s">
        <v>416</v>
      </c>
      <c r="J60" s="413"/>
    </row>
    <row r="61" spans="2:10" ht="12.75" customHeight="1" x14ac:dyDescent="0.2">
      <c r="B61" s="412">
        <v>23</v>
      </c>
      <c r="C61" s="413"/>
      <c r="D61" s="412" t="s">
        <v>417</v>
      </c>
      <c r="E61" s="413"/>
      <c r="F61" s="414">
        <v>78</v>
      </c>
      <c r="G61" s="413"/>
      <c r="H61" s="282" t="s">
        <v>193</v>
      </c>
      <c r="I61" s="412" t="s">
        <v>418</v>
      </c>
      <c r="J61" s="413"/>
    </row>
    <row r="62" spans="2:10" ht="12.75" customHeight="1" x14ac:dyDescent="0.2">
      <c r="B62" s="412">
        <v>24</v>
      </c>
      <c r="C62" s="413"/>
      <c r="D62" s="412" t="s">
        <v>419</v>
      </c>
      <c r="E62" s="413"/>
      <c r="F62" s="414">
        <v>78</v>
      </c>
      <c r="G62" s="413"/>
      <c r="H62" s="282" t="s">
        <v>243</v>
      </c>
      <c r="I62" s="412" t="s">
        <v>420</v>
      </c>
      <c r="J62" s="413"/>
    </row>
    <row r="63" spans="2:10" ht="12.75" customHeight="1" x14ac:dyDescent="0.2">
      <c r="B63" s="412">
        <v>25</v>
      </c>
      <c r="C63" s="413"/>
      <c r="D63" s="412" t="s">
        <v>421</v>
      </c>
      <c r="E63" s="413"/>
      <c r="F63" s="414">
        <v>117</v>
      </c>
      <c r="G63" s="413"/>
      <c r="H63" s="282" t="s">
        <v>243</v>
      </c>
      <c r="I63" s="412" t="s">
        <v>422</v>
      </c>
      <c r="J63" s="413"/>
    </row>
    <row r="64" spans="2:10" ht="12.75" customHeight="1" x14ac:dyDescent="0.2">
      <c r="B64" s="412">
        <v>26</v>
      </c>
      <c r="C64" s="413"/>
      <c r="D64" s="412" t="s">
        <v>423</v>
      </c>
      <c r="E64" s="413"/>
      <c r="F64" s="414">
        <v>39</v>
      </c>
      <c r="G64" s="413"/>
      <c r="H64" s="282" t="s">
        <v>241</v>
      </c>
      <c r="I64" s="412" t="s">
        <v>392</v>
      </c>
      <c r="J64" s="413"/>
    </row>
    <row r="65" spans="2:10" ht="12.75" customHeight="1" x14ac:dyDescent="0.2">
      <c r="B65" s="412">
        <v>27</v>
      </c>
      <c r="C65" s="413"/>
      <c r="D65" s="412" t="s">
        <v>424</v>
      </c>
      <c r="E65" s="413"/>
      <c r="F65" s="414">
        <v>39</v>
      </c>
      <c r="G65" s="413"/>
      <c r="H65" s="282" t="s">
        <v>194</v>
      </c>
      <c r="I65" s="412" t="s">
        <v>391</v>
      </c>
      <c r="J65" s="413"/>
    </row>
    <row r="66" spans="2:10" ht="12.75" customHeight="1" x14ac:dyDescent="0.2">
      <c r="B66" s="412">
        <v>28</v>
      </c>
      <c r="C66" s="413"/>
      <c r="D66" s="412" t="s">
        <v>425</v>
      </c>
      <c r="E66" s="413"/>
      <c r="F66" s="414">
        <v>296.7</v>
      </c>
      <c r="G66" s="413"/>
      <c r="H66" s="282" t="s">
        <v>194</v>
      </c>
      <c r="I66" s="412" t="s">
        <v>426</v>
      </c>
      <c r="J66" s="413"/>
    </row>
    <row r="67" spans="2:10" ht="12.75" customHeight="1" x14ac:dyDescent="0.2">
      <c r="B67" s="412">
        <v>29</v>
      </c>
      <c r="C67" s="413"/>
      <c r="D67" s="412" t="s">
        <v>427</v>
      </c>
      <c r="E67" s="413"/>
      <c r="F67" s="414">
        <v>577.5</v>
      </c>
      <c r="G67" s="413"/>
      <c r="H67" s="282" t="s">
        <v>194</v>
      </c>
      <c r="I67" s="412" t="s">
        <v>428</v>
      </c>
      <c r="J67" s="413"/>
    </row>
    <row r="68" spans="2:10" ht="12.75" customHeight="1" x14ac:dyDescent="0.2">
      <c r="B68" s="412">
        <v>30</v>
      </c>
      <c r="C68" s="413"/>
      <c r="D68" s="412" t="s">
        <v>425</v>
      </c>
      <c r="E68" s="413"/>
      <c r="F68" s="414">
        <v>296.7</v>
      </c>
      <c r="G68" s="413"/>
      <c r="H68" s="282" t="s">
        <v>429</v>
      </c>
      <c r="I68" s="412" t="s">
        <v>385</v>
      </c>
      <c r="J68" s="413"/>
    </row>
    <row r="69" spans="2:10" ht="12.75" customHeight="1" x14ac:dyDescent="0.2">
      <c r="B69" s="412">
        <v>31</v>
      </c>
      <c r="C69" s="413"/>
      <c r="D69" s="412" t="s">
        <v>430</v>
      </c>
      <c r="E69" s="413"/>
      <c r="F69" s="414">
        <v>117</v>
      </c>
      <c r="G69" s="413"/>
      <c r="H69" s="282" t="s">
        <v>431</v>
      </c>
      <c r="I69" s="412" t="s">
        <v>432</v>
      </c>
      <c r="J69" s="413"/>
    </row>
    <row r="70" spans="2:10" ht="12.75" customHeight="1" x14ac:dyDescent="0.2">
      <c r="B70" s="412">
        <v>32</v>
      </c>
      <c r="C70" s="413"/>
      <c r="D70" s="412" t="s">
        <v>430</v>
      </c>
      <c r="E70" s="413"/>
      <c r="F70" s="414">
        <v>117</v>
      </c>
      <c r="G70" s="413"/>
      <c r="H70" s="282" t="s">
        <v>431</v>
      </c>
      <c r="I70" s="412" t="s">
        <v>433</v>
      </c>
      <c r="J70" s="413"/>
    </row>
    <row r="71" spans="2:10" ht="12.75" customHeight="1" x14ac:dyDescent="0.2">
      <c r="B71" s="412">
        <v>33</v>
      </c>
      <c r="C71" s="413"/>
      <c r="D71" s="412" t="s">
        <v>434</v>
      </c>
      <c r="E71" s="413"/>
      <c r="F71" s="414">
        <v>117</v>
      </c>
      <c r="G71" s="413"/>
      <c r="H71" s="282" t="s">
        <v>268</v>
      </c>
      <c r="I71" s="412" t="s">
        <v>435</v>
      </c>
      <c r="J71" s="413"/>
    </row>
    <row r="72" spans="2:10" ht="12.75" customHeight="1" x14ac:dyDescent="0.2">
      <c r="B72" s="412">
        <v>34</v>
      </c>
      <c r="C72" s="413"/>
      <c r="D72" s="412" t="s">
        <v>436</v>
      </c>
      <c r="E72" s="413"/>
      <c r="F72" s="414">
        <v>395.6</v>
      </c>
      <c r="G72" s="413"/>
      <c r="H72" s="282" t="s">
        <v>268</v>
      </c>
      <c r="I72" s="412" t="s">
        <v>426</v>
      </c>
      <c r="J72" s="413"/>
    </row>
    <row r="73" spans="2:10" ht="12.75" customHeight="1" x14ac:dyDescent="0.2">
      <c r="B73" s="412">
        <v>35</v>
      </c>
      <c r="C73" s="413"/>
      <c r="D73" s="412" t="s">
        <v>437</v>
      </c>
      <c r="E73" s="413"/>
      <c r="F73" s="414">
        <v>78</v>
      </c>
      <c r="G73" s="413"/>
      <c r="H73" s="282" t="s">
        <v>193</v>
      </c>
      <c r="I73" s="412" t="s">
        <v>438</v>
      </c>
      <c r="J73" s="413"/>
    </row>
    <row r="74" spans="2:10" ht="12.75" customHeight="1" x14ac:dyDescent="0.2">
      <c r="B74" s="412">
        <v>36</v>
      </c>
      <c r="C74" s="413"/>
      <c r="D74" s="412" t="s">
        <v>437</v>
      </c>
      <c r="E74" s="413"/>
      <c r="F74" s="414">
        <v>78</v>
      </c>
      <c r="G74" s="413"/>
      <c r="H74" s="282" t="s">
        <v>193</v>
      </c>
      <c r="I74" s="412" t="s">
        <v>390</v>
      </c>
      <c r="J74" s="413"/>
    </row>
    <row r="75" spans="2:10" ht="12.75" customHeight="1" x14ac:dyDescent="0.2">
      <c r="B75" s="412">
        <v>37</v>
      </c>
      <c r="C75" s="413"/>
      <c r="D75" s="412" t="s">
        <v>437</v>
      </c>
      <c r="E75" s="413"/>
      <c r="F75" s="414">
        <v>78</v>
      </c>
      <c r="G75" s="413"/>
      <c r="H75" s="282" t="s">
        <v>193</v>
      </c>
      <c r="I75" s="412" t="s">
        <v>439</v>
      </c>
      <c r="J75" s="413"/>
    </row>
    <row r="76" spans="2:10" x14ac:dyDescent="0.2">
      <c r="B76" s="416"/>
      <c r="C76" s="413"/>
      <c r="D76" s="416" t="s">
        <v>187</v>
      </c>
      <c r="E76" s="413"/>
      <c r="F76" s="417">
        <f>SUM(F39:F75)</f>
        <v>5038.25</v>
      </c>
      <c r="G76" s="413"/>
      <c r="H76" s="283"/>
      <c r="I76" s="416"/>
      <c r="J76" s="413"/>
    </row>
    <row r="77" spans="2:10" ht="45.6" customHeight="1" x14ac:dyDescent="0.2">
      <c r="B77" s="418" t="s">
        <v>269</v>
      </c>
      <c r="C77" s="419"/>
      <c r="D77" s="419"/>
      <c r="E77" s="419"/>
      <c r="F77" s="419"/>
      <c r="G77" s="419"/>
      <c r="H77" s="419"/>
      <c r="I77" s="419"/>
      <c r="J77" s="419"/>
    </row>
    <row r="78" spans="2:10" ht="12.75" customHeight="1" x14ac:dyDescent="0.2">
      <c r="B78" s="421" t="s">
        <v>175</v>
      </c>
      <c r="C78" s="413"/>
      <c r="D78" s="421" t="s">
        <v>176</v>
      </c>
      <c r="E78" s="413"/>
      <c r="F78" s="421" t="s">
        <v>177</v>
      </c>
      <c r="G78" s="413"/>
      <c r="H78" s="284" t="s">
        <v>178</v>
      </c>
      <c r="I78" s="421" t="s">
        <v>179</v>
      </c>
      <c r="J78" s="413"/>
    </row>
    <row r="79" spans="2:10" ht="12.75" customHeight="1" x14ac:dyDescent="0.2">
      <c r="B79" s="412">
        <v>1</v>
      </c>
      <c r="C79" s="413"/>
      <c r="D79" s="412" t="s">
        <v>440</v>
      </c>
      <c r="E79" s="413"/>
      <c r="F79" s="414">
        <v>91</v>
      </c>
      <c r="G79" s="413"/>
      <c r="H79" s="282" t="s">
        <v>384</v>
      </c>
      <c r="I79" s="412" t="s">
        <v>385</v>
      </c>
      <c r="J79" s="413"/>
    </row>
    <row r="80" spans="2:10" ht="12.75" customHeight="1" x14ac:dyDescent="0.2">
      <c r="B80" s="412">
        <v>2</v>
      </c>
      <c r="C80" s="413"/>
      <c r="D80" s="412" t="s">
        <v>440</v>
      </c>
      <c r="E80" s="413"/>
      <c r="F80" s="414">
        <v>91</v>
      </c>
      <c r="G80" s="413"/>
      <c r="H80" s="282" t="s">
        <v>384</v>
      </c>
      <c r="I80" s="412" t="s">
        <v>386</v>
      </c>
      <c r="J80" s="413"/>
    </row>
    <row r="81" spans="2:10" ht="12.75" customHeight="1" x14ac:dyDescent="0.2">
      <c r="B81" s="412">
        <v>3</v>
      </c>
      <c r="C81" s="413"/>
      <c r="D81" s="412" t="s">
        <v>440</v>
      </c>
      <c r="E81" s="413"/>
      <c r="F81" s="414">
        <v>91</v>
      </c>
      <c r="G81" s="413"/>
      <c r="H81" s="282" t="s">
        <v>384</v>
      </c>
      <c r="I81" s="412" t="s">
        <v>387</v>
      </c>
      <c r="J81" s="413"/>
    </row>
    <row r="82" spans="2:10" ht="12.75" customHeight="1" x14ac:dyDescent="0.2">
      <c r="B82" s="412">
        <v>4</v>
      </c>
      <c r="C82" s="413"/>
      <c r="D82" s="412" t="s">
        <v>440</v>
      </c>
      <c r="E82" s="413"/>
      <c r="F82" s="414">
        <v>55</v>
      </c>
      <c r="G82" s="413"/>
      <c r="H82" s="282" t="s">
        <v>389</v>
      </c>
      <c r="I82" s="412" t="s">
        <v>390</v>
      </c>
      <c r="J82" s="413"/>
    </row>
    <row r="83" spans="2:10" ht="12.75" customHeight="1" x14ac:dyDescent="0.2">
      <c r="B83" s="412">
        <v>5</v>
      </c>
      <c r="C83" s="413"/>
      <c r="D83" s="412" t="s">
        <v>440</v>
      </c>
      <c r="E83" s="413"/>
      <c r="F83" s="414">
        <v>91</v>
      </c>
      <c r="G83" s="413"/>
      <c r="H83" s="282" t="s">
        <v>288</v>
      </c>
      <c r="I83" s="412" t="s">
        <v>391</v>
      </c>
      <c r="J83" s="413"/>
    </row>
    <row r="84" spans="2:10" ht="12.75" customHeight="1" x14ac:dyDescent="0.2">
      <c r="B84" s="412">
        <v>6</v>
      </c>
      <c r="C84" s="413"/>
      <c r="D84" s="412" t="s">
        <v>440</v>
      </c>
      <c r="E84" s="413"/>
      <c r="F84" s="414">
        <v>91</v>
      </c>
      <c r="G84" s="413"/>
      <c r="H84" s="282" t="s">
        <v>389</v>
      </c>
      <c r="I84" s="412" t="s">
        <v>392</v>
      </c>
      <c r="J84" s="413"/>
    </row>
    <row r="85" spans="2:10" ht="12.75" customHeight="1" x14ac:dyDescent="0.2">
      <c r="B85" s="412">
        <v>7</v>
      </c>
      <c r="C85" s="413"/>
      <c r="D85" s="412" t="s">
        <v>441</v>
      </c>
      <c r="E85" s="413"/>
      <c r="F85" s="414">
        <v>55</v>
      </c>
      <c r="G85" s="413"/>
      <c r="H85" s="282" t="s">
        <v>197</v>
      </c>
      <c r="I85" s="412" t="s">
        <v>393</v>
      </c>
      <c r="J85" s="413"/>
    </row>
    <row r="86" spans="2:10" ht="12.75" customHeight="1" x14ac:dyDescent="0.2">
      <c r="B86" s="412">
        <v>8</v>
      </c>
      <c r="C86" s="413"/>
      <c r="D86" s="412" t="s">
        <v>442</v>
      </c>
      <c r="E86" s="413"/>
      <c r="F86" s="414">
        <v>55</v>
      </c>
      <c r="G86" s="413"/>
      <c r="H86" s="282" t="s">
        <v>197</v>
      </c>
      <c r="I86" s="412" t="s">
        <v>394</v>
      </c>
      <c r="J86" s="413"/>
    </row>
    <row r="87" spans="2:10" ht="12.75" customHeight="1" x14ac:dyDescent="0.2">
      <c r="B87" s="412">
        <v>9</v>
      </c>
      <c r="C87" s="413"/>
      <c r="D87" s="412" t="s">
        <v>443</v>
      </c>
      <c r="E87" s="413"/>
      <c r="F87" s="414">
        <v>327.33999999999997</v>
      </c>
      <c r="G87" s="413"/>
      <c r="H87" s="282" t="s">
        <v>226</v>
      </c>
      <c r="I87" s="412" t="s">
        <v>405</v>
      </c>
      <c r="J87" s="413"/>
    </row>
    <row r="88" spans="2:10" ht="12.75" customHeight="1" x14ac:dyDescent="0.2">
      <c r="B88" s="412">
        <v>10</v>
      </c>
      <c r="C88" s="413"/>
      <c r="D88" s="412" t="s">
        <v>444</v>
      </c>
      <c r="E88" s="413"/>
      <c r="F88" s="414">
        <v>655.5</v>
      </c>
      <c r="G88" s="413"/>
      <c r="H88" s="282" t="s">
        <v>233</v>
      </c>
      <c r="I88" s="412" t="s">
        <v>405</v>
      </c>
      <c r="J88" s="413"/>
    </row>
    <row r="89" spans="2:10" ht="12.75" customHeight="1" x14ac:dyDescent="0.2">
      <c r="B89" s="412">
        <v>11</v>
      </c>
      <c r="C89" s="413"/>
      <c r="D89" s="412" t="s">
        <v>445</v>
      </c>
      <c r="E89" s="413"/>
      <c r="F89" s="414">
        <v>378</v>
      </c>
      <c r="G89" s="413"/>
      <c r="H89" s="282" t="s">
        <v>239</v>
      </c>
      <c r="I89" s="412" t="s">
        <v>412</v>
      </c>
      <c r="J89" s="413"/>
    </row>
    <row r="90" spans="2:10" ht="12.75" customHeight="1" x14ac:dyDescent="0.2">
      <c r="B90" s="412">
        <v>12</v>
      </c>
      <c r="C90" s="413"/>
      <c r="D90" s="412" t="s">
        <v>446</v>
      </c>
      <c r="E90" s="413"/>
      <c r="F90" s="414">
        <v>238</v>
      </c>
      <c r="G90" s="413"/>
      <c r="H90" s="282" t="s">
        <v>239</v>
      </c>
      <c r="I90" s="412" t="s">
        <v>414</v>
      </c>
      <c r="J90" s="413"/>
    </row>
    <row r="91" spans="2:10" ht="12.75" customHeight="1" x14ac:dyDescent="0.2">
      <c r="B91" s="412">
        <v>13</v>
      </c>
      <c r="C91" s="413"/>
      <c r="D91" s="412" t="s">
        <v>447</v>
      </c>
      <c r="E91" s="413"/>
      <c r="F91" s="414">
        <v>226.16</v>
      </c>
      <c r="G91" s="413"/>
      <c r="H91" s="282" t="s">
        <v>194</v>
      </c>
      <c r="I91" s="412" t="s">
        <v>426</v>
      </c>
      <c r="J91" s="413"/>
    </row>
    <row r="92" spans="2:10" ht="12.75" customHeight="1" x14ac:dyDescent="0.2">
      <c r="B92" s="412">
        <v>14</v>
      </c>
      <c r="C92" s="413"/>
      <c r="D92" s="412" t="s">
        <v>448</v>
      </c>
      <c r="E92" s="413"/>
      <c r="F92" s="414">
        <v>610.15</v>
      </c>
      <c r="G92" s="413"/>
      <c r="H92" s="282" t="s">
        <v>194</v>
      </c>
      <c r="I92" s="412" t="s">
        <v>428</v>
      </c>
      <c r="J92" s="413"/>
    </row>
    <row r="93" spans="2:10" ht="12.75" customHeight="1" x14ac:dyDescent="0.2">
      <c r="B93" s="412">
        <v>15</v>
      </c>
      <c r="C93" s="413"/>
      <c r="D93" s="412" t="s">
        <v>447</v>
      </c>
      <c r="E93" s="413"/>
      <c r="F93" s="414">
        <v>226.16</v>
      </c>
      <c r="G93" s="413"/>
      <c r="H93" s="282" t="s">
        <v>429</v>
      </c>
      <c r="I93" s="412" t="s">
        <v>385</v>
      </c>
      <c r="J93" s="413"/>
    </row>
    <row r="94" spans="2:10" ht="12.75" customHeight="1" x14ac:dyDescent="0.2">
      <c r="B94" s="412">
        <v>16</v>
      </c>
      <c r="C94" s="413"/>
      <c r="D94" s="412" t="s">
        <v>449</v>
      </c>
      <c r="E94" s="413"/>
      <c r="F94" s="414">
        <v>238</v>
      </c>
      <c r="G94" s="413"/>
      <c r="H94" s="282" t="s">
        <v>268</v>
      </c>
      <c r="I94" s="412" t="s">
        <v>435</v>
      </c>
      <c r="J94" s="413"/>
    </row>
    <row r="95" spans="2:10" ht="12.75" customHeight="1" x14ac:dyDescent="0.2">
      <c r="B95" s="412">
        <v>17</v>
      </c>
      <c r="C95" s="413"/>
      <c r="D95" s="412" t="s">
        <v>450</v>
      </c>
      <c r="E95" s="413"/>
      <c r="F95" s="414">
        <v>450</v>
      </c>
      <c r="G95" s="413"/>
      <c r="H95" s="282" t="s">
        <v>268</v>
      </c>
      <c r="I95" s="412" t="s">
        <v>426</v>
      </c>
      <c r="J95" s="413"/>
    </row>
    <row r="96" spans="2:10" ht="12.75" customHeight="1" x14ac:dyDescent="0.2">
      <c r="B96" s="412">
        <v>18</v>
      </c>
      <c r="C96" s="413"/>
      <c r="D96" s="412" t="s">
        <v>451</v>
      </c>
      <c r="E96" s="413"/>
      <c r="F96" s="414">
        <v>40</v>
      </c>
      <c r="G96" s="413"/>
      <c r="H96" s="282" t="s">
        <v>193</v>
      </c>
      <c r="I96" s="412" t="s">
        <v>390</v>
      </c>
      <c r="J96" s="413"/>
    </row>
    <row r="97" spans="2:10" x14ac:dyDescent="0.2">
      <c r="B97" s="416"/>
      <c r="C97" s="413"/>
      <c r="D97" s="416" t="s">
        <v>187</v>
      </c>
      <c r="E97" s="413"/>
      <c r="F97" s="417">
        <f>SUM(F79:F96)</f>
        <v>4009.31</v>
      </c>
      <c r="G97" s="413"/>
      <c r="H97" s="283"/>
      <c r="I97" s="416"/>
      <c r="J97" s="413"/>
    </row>
    <row r="98" spans="2:10" ht="45.6" customHeight="1" x14ac:dyDescent="0.2">
      <c r="B98" s="418" t="s">
        <v>281</v>
      </c>
      <c r="C98" s="419"/>
      <c r="D98" s="419"/>
      <c r="E98" s="419"/>
      <c r="F98" s="419"/>
      <c r="G98" s="419"/>
      <c r="H98" s="419"/>
      <c r="I98" s="419"/>
      <c r="J98" s="419"/>
    </row>
    <row r="99" spans="2:10" ht="12.75" customHeight="1" x14ac:dyDescent="0.2">
      <c r="B99" s="421" t="s">
        <v>175</v>
      </c>
      <c r="C99" s="413"/>
      <c r="D99" s="421" t="s">
        <v>176</v>
      </c>
      <c r="E99" s="413"/>
      <c r="F99" s="421" t="s">
        <v>177</v>
      </c>
      <c r="G99" s="413"/>
      <c r="H99" s="284" t="s">
        <v>178</v>
      </c>
      <c r="I99" s="421" t="s">
        <v>179</v>
      </c>
      <c r="J99" s="413"/>
    </row>
    <row r="100" spans="2:10" ht="12.75" customHeight="1" x14ac:dyDescent="0.2">
      <c r="B100" s="412">
        <v>1</v>
      </c>
      <c r="C100" s="413"/>
      <c r="D100" s="412" t="s">
        <v>452</v>
      </c>
      <c r="E100" s="413"/>
      <c r="F100" s="414">
        <v>10</v>
      </c>
      <c r="G100" s="413"/>
      <c r="H100" s="282" t="s">
        <v>389</v>
      </c>
      <c r="I100" s="412" t="s">
        <v>390</v>
      </c>
      <c r="J100" s="413"/>
    </row>
    <row r="101" spans="2:10" ht="12.75" customHeight="1" x14ac:dyDescent="0.2">
      <c r="B101" s="412">
        <v>2</v>
      </c>
      <c r="C101" s="413"/>
      <c r="D101" s="412" t="s">
        <v>453</v>
      </c>
      <c r="E101" s="413"/>
      <c r="F101" s="414">
        <v>10</v>
      </c>
      <c r="G101" s="413"/>
      <c r="H101" s="282" t="s">
        <v>288</v>
      </c>
      <c r="I101" s="412" t="s">
        <v>391</v>
      </c>
      <c r="J101" s="413"/>
    </row>
    <row r="102" spans="2:10" ht="12.75" customHeight="1" x14ac:dyDescent="0.2">
      <c r="B102" s="412">
        <v>3</v>
      </c>
      <c r="C102" s="413"/>
      <c r="D102" s="412" t="s">
        <v>454</v>
      </c>
      <c r="E102" s="413"/>
      <c r="F102" s="414">
        <v>10</v>
      </c>
      <c r="G102" s="413"/>
      <c r="H102" s="282" t="s">
        <v>389</v>
      </c>
      <c r="I102" s="412" t="s">
        <v>392</v>
      </c>
      <c r="J102" s="413"/>
    </row>
    <row r="103" spans="2:10" ht="12.75" customHeight="1" x14ac:dyDescent="0.2">
      <c r="B103" s="412">
        <v>4</v>
      </c>
      <c r="C103" s="413"/>
      <c r="D103" s="412" t="s">
        <v>455</v>
      </c>
      <c r="E103" s="413"/>
      <c r="F103" s="414">
        <v>14.13</v>
      </c>
      <c r="G103" s="413"/>
      <c r="H103" s="282" t="s">
        <v>202</v>
      </c>
      <c r="I103" s="412" t="s">
        <v>396</v>
      </c>
      <c r="J103" s="413"/>
    </row>
    <row r="104" spans="2:10" ht="12.75" customHeight="1" x14ac:dyDescent="0.2">
      <c r="B104" s="412">
        <v>5</v>
      </c>
      <c r="C104" s="413"/>
      <c r="D104" s="412" t="s">
        <v>456</v>
      </c>
      <c r="E104" s="413"/>
      <c r="F104" s="414">
        <v>2.0099999999999998</v>
      </c>
      <c r="G104" s="413"/>
      <c r="H104" s="282" t="s">
        <v>302</v>
      </c>
      <c r="I104" s="412" t="s">
        <v>400</v>
      </c>
      <c r="J104" s="413"/>
    </row>
    <row r="105" spans="2:10" ht="12.75" customHeight="1" x14ac:dyDescent="0.2">
      <c r="B105" s="412">
        <v>6</v>
      </c>
      <c r="C105" s="413"/>
      <c r="D105" s="412" t="s">
        <v>457</v>
      </c>
      <c r="E105" s="413"/>
      <c r="F105" s="414">
        <v>2.6</v>
      </c>
      <c r="G105" s="413"/>
      <c r="H105" s="282" t="s">
        <v>297</v>
      </c>
      <c r="I105" s="412" t="s">
        <v>403</v>
      </c>
      <c r="J105" s="413"/>
    </row>
    <row r="106" spans="2:10" ht="12.75" customHeight="1" x14ac:dyDescent="0.2">
      <c r="B106" s="412">
        <v>7</v>
      </c>
      <c r="C106" s="413"/>
      <c r="D106" s="412" t="s">
        <v>458</v>
      </c>
      <c r="E106" s="413"/>
      <c r="F106" s="414">
        <v>10</v>
      </c>
      <c r="G106" s="413"/>
      <c r="H106" s="282" t="s">
        <v>239</v>
      </c>
      <c r="I106" s="412" t="s">
        <v>414</v>
      </c>
      <c r="J106" s="413"/>
    </row>
    <row r="107" spans="2:10" ht="12.75" customHeight="1" x14ac:dyDescent="0.2">
      <c r="B107" s="412">
        <v>8</v>
      </c>
      <c r="C107" s="413"/>
      <c r="D107" s="412" t="s">
        <v>459</v>
      </c>
      <c r="E107" s="413"/>
      <c r="F107" s="414">
        <v>10</v>
      </c>
      <c r="G107" s="413"/>
      <c r="H107" s="282" t="s">
        <v>243</v>
      </c>
      <c r="I107" s="412" t="s">
        <v>420</v>
      </c>
      <c r="J107" s="413"/>
    </row>
    <row r="108" spans="2:10" ht="12.75" customHeight="1" x14ac:dyDescent="0.2">
      <c r="B108" s="412">
        <v>9</v>
      </c>
      <c r="C108" s="413"/>
      <c r="D108" s="412" t="s">
        <v>460</v>
      </c>
      <c r="E108" s="413"/>
      <c r="F108" s="414">
        <v>49.54</v>
      </c>
      <c r="G108" s="413"/>
      <c r="H108" s="282" t="s">
        <v>194</v>
      </c>
      <c r="I108" s="412" t="s">
        <v>391</v>
      </c>
      <c r="J108" s="413"/>
    </row>
    <row r="109" spans="2:10" ht="12.75" customHeight="1" x14ac:dyDescent="0.2">
      <c r="B109" s="412">
        <v>10</v>
      </c>
      <c r="C109" s="413"/>
      <c r="D109" s="412" t="s">
        <v>461</v>
      </c>
      <c r="E109" s="413"/>
      <c r="F109" s="414">
        <v>58</v>
      </c>
      <c r="G109" s="413"/>
      <c r="H109" s="282" t="s">
        <v>194</v>
      </c>
      <c r="I109" s="412" t="s">
        <v>426</v>
      </c>
      <c r="J109" s="413"/>
    </row>
    <row r="110" spans="2:10" ht="12.75" customHeight="1" x14ac:dyDescent="0.2">
      <c r="B110" s="412">
        <v>11</v>
      </c>
      <c r="C110" s="413"/>
      <c r="D110" s="412" t="s">
        <v>461</v>
      </c>
      <c r="E110" s="413"/>
      <c r="F110" s="414">
        <v>73.3</v>
      </c>
      <c r="G110" s="413"/>
      <c r="H110" s="282" t="s">
        <v>429</v>
      </c>
      <c r="I110" s="412" t="s">
        <v>385</v>
      </c>
      <c r="J110" s="413"/>
    </row>
    <row r="111" spans="2:10" ht="12.75" customHeight="1" x14ac:dyDescent="0.2">
      <c r="B111" s="412">
        <v>12</v>
      </c>
      <c r="C111" s="413"/>
      <c r="D111" s="412" t="s">
        <v>462</v>
      </c>
      <c r="E111" s="413"/>
      <c r="F111" s="414">
        <v>34.4</v>
      </c>
      <c r="G111" s="413"/>
      <c r="H111" s="282" t="s">
        <v>268</v>
      </c>
      <c r="I111" s="412" t="s">
        <v>426</v>
      </c>
      <c r="J111" s="413"/>
    </row>
    <row r="112" spans="2:10" ht="12.75" customHeight="1" x14ac:dyDescent="0.2">
      <c r="B112" s="412">
        <v>13</v>
      </c>
      <c r="C112" s="413"/>
      <c r="D112" s="412" t="s">
        <v>463</v>
      </c>
      <c r="E112" s="413"/>
      <c r="F112" s="414">
        <v>10</v>
      </c>
      <c r="G112" s="413"/>
      <c r="H112" s="282" t="s">
        <v>193</v>
      </c>
      <c r="I112" s="412" t="s">
        <v>390</v>
      </c>
      <c r="J112" s="413"/>
    </row>
    <row r="113" spans="2:10" x14ac:dyDescent="0.2">
      <c r="B113" s="416"/>
      <c r="C113" s="413"/>
      <c r="D113" s="416" t="s">
        <v>187</v>
      </c>
      <c r="E113" s="413"/>
      <c r="F113" s="417">
        <f>SUM(F100:F112)</f>
        <v>293.97999999999996</v>
      </c>
      <c r="G113" s="413"/>
      <c r="H113" s="283"/>
      <c r="I113" s="416"/>
      <c r="J113" s="413"/>
    </row>
    <row r="114" spans="2:10" ht="45.6" customHeight="1" x14ac:dyDescent="0.2">
      <c r="B114" s="418" t="s">
        <v>464</v>
      </c>
      <c r="C114" s="419"/>
      <c r="D114" s="419"/>
      <c r="E114" s="419"/>
      <c r="F114" s="419"/>
      <c r="G114" s="419"/>
      <c r="H114" s="419"/>
      <c r="I114" s="419"/>
      <c r="J114" s="419"/>
    </row>
    <row r="115" spans="2:10" ht="12.75" customHeight="1" x14ac:dyDescent="0.2">
      <c r="B115" s="421" t="s">
        <v>175</v>
      </c>
      <c r="C115" s="413"/>
      <c r="D115" s="421" t="s">
        <v>176</v>
      </c>
      <c r="E115" s="413"/>
      <c r="F115" s="421" t="s">
        <v>177</v>
      </c>
      <c r="G115" s="413"/>
      <c r="H115" s="284" t="s">
        <v>178</v>
      </c>
      <c r="I115" s="421" t="s">
        <v>179</v>
      </c>
      <c r="J115" s="413"/>
    </row>
    <row r="116" spans="2:10" ht="12.75" customHeight="1" x14ac:dyDescent="0.2">
      <c r="B116" s="412">
        <v>1</v>
      </c>
      <c r="C116" s="413"/>
      <c r="D116" s="412" t="s">
        <v>465</v>
      </c>
      <c r="E116" s="413"/>
      <c r="F116" s="414">
        <v>4233.6400000000003</v>
      </c>
      <c r="G116" s="413"/>
      <c r="H116" s="282" t="s">
        <v>291</v>
      </c>
      <c r="I116" s="412" t="s">
        <v>466</v>
      </c>
      <c r="J116" s="413"/>
    </row>
    <row r="117" spans="2:10" ht="12.75" customHeight="1" x14ac:dyDescent="0.2">
      <c r="B117" s="412">
        <v>2</v>
      </c>
      <c r="C117" s="413"/>
      <c r="D117" s="412" t="s">
        <v>465</v>
      </c>
      <c r="E117" s="413"/>
      <c r="F117" s="414">
        <v>5302.67</v>
      </c>
      <c r="G117" s="413"/>
      <c r="H117" s="282" t="s">
        <v>293</v>
      </c>
      <c r="I117" s="412" t="s">
        <v>466</v>
      </c>
      <c r="J117" s="413"/>
    </row>
    <row r="118" spans="2:10" ht="12.75" customHeight="1" x14ac:dyDescent="0.2">
      <c r="B118" s="412">
        <v>3</v>
      </c>
      <c r="C118" s="413"/>
      <c r="D118" s="412" t="s">
        <v>465</v>
      </c>
      <c r="E118" s="413"/>
      <c r="F118" s="414">
        <v>5334.69</v>
      </c>
      <c r="G118" s="413"/>
      <c r="H118" s="282" t="s">
        <v>294</v>
      </c>
      <c r="I118" s="412" t="s">
        <v>466</v>
      </c>
      <c r="J118" s="413"/>
    </row>
    <row r="119" spans="2:10" ht="29.25" customHeight="1" x14ac:dyDescent="0.2">
      <c r="B119" s="416"/>
      <c r="C119" s="413"/>
      <c r="D119" s="416" t="s">
        <v>187</v>
      </c>
      <c r="E119" s="413"/>
      <c r="F119" s="417">
        <f>SUM(F116:F118)</f>
        <v>14871</v>
      </c>
      <c r="G119" s="413"/>
      <c r="H119" s="283"/>
      <c r="I119" s="416"/>
      <c r="J119" s="413"/>
    </row>
    <row r="120" spans="2:10" ht="45.6" customHeight="1" x14ac:dyDescent="0.2">
      <c r="B120" s="418" t="s">
        <v>467</v>
      </c>
      <c r="C120" s="419"/>
      <c r="D120" s="419"/>
      <c r="E120" s="419"/>
      <c r="F120" s="419"/>
      <c r="G120" s="419"/>
      <c r="H120" s="419"/>
      <c r="I120" s="419"/>
      <c r="J120" s="419"/>
    </row>
    <row r="121" spans="2:10" ht="12.75" customHeight="1" x14ac:dyDescent="0.2">
      <c r="B121" s="421" t="s">
        <v>175</v>
      </c>
      <c r="C121" s="413"/>
      <c r="D121" s="421" t="s">
        <v>176</v>
      </c>
      <c r="E121" s="413"/>
      <c r="F121" s="421" t="s">
        <v>177</v>
      </c>
      <c r="G121" s="413"/>
      <c r="H121" s="284" t="s">
        <v>178</v>
      </c>
      <c r="I121" s="421" t="s">
        <v>179</v>
      </c>
      <c r="J121" s="413"/>
    </row>
    <row r="122" spans="2:10" ht="12.75" customHeight="1" x14ac:dyDescent="0.2">
      <c r="B122" s="412">
        <v>1</v>
      </c>
      <c r="C122" s="413"/>
      <c r="D122" s="412" t="s">
        <v>68</v>
      </c>
      <c r="E122" s="413"/>
      <c r="F122" s="414">
        <v>333.06</v>
      </c>
      <c r="G122" s="413"/>
      <c r="H122" s="282" t="s">
        <v>318</v>
      </c>
      <c r="I122" s="412" t="s">
        <v>468</v>
      </c>
      <c r="J122" s="413"/>
    </row>
    <row r="123" spans="2:10" ht="12.75" customHeight="1" x14ac:dyDescent="0.2">
      <c r="B123" s="412">
        <v>2</v>
      </c>
      <c r="C123" s="413"/>
      <c r="D123" s="412" t="s">
        <v>68</v>
      </c>
      <c r="E123" s="413"/>
      <c r="F123" s="414">
        <v>495.51</v>
      </c>
      <c r="G123" s="413"/>
      <c r="H123" s="282" t="s">
        <v>336</v>
      </c>
      <c r="I123" s="412" t="s">
        <v>468</v>
      </c>
      <c r="J123" s="413"/>
    </row>
    <row r="124" spans="2:10" ht="12.75" customHeight="1" x14ac:dyDescent="0.2">
      <c r="B124" s="412">
        <v>3</v>
      </c>
      <c r="C124" s="413"/>
      <c r="D124" s="412" t="s">
        <v>68</v>
      </c>
      <c r="E124" s="413"/>
      <c r="F124" s="414">
        <v>479.6</v>
      </c>
      <c r="G124" s="413"/>
      <c r="H124" s="282" t="s">
        <v>239</v>
      </c>
      <c r="I124" s="412" t="s">
        <v>468</v>
      </c>
      <c r="J124" s="413"/>
    </row>
    <row r="125" spans="2:10" x14ac:dyDescent="0.2">
      <c r="B125" s="416"/>
      <c r="C125" s="413"/>
      <c r="D125" s="416" t="s">
        <v>187</v>
      </c>
      <c r="E125" s="413"/>
      <c r="F125" s="417">
        <f>SUM(F122:F124)</f>
        <v>1308.17</v>
      </c>
      <c r="G125" s="413"/>
      <c r="H125" s="283"/>
      <c r="I125" s="416"/>
      <c r="J125" s="413"/>
    </row>
    <row r="126" spans="2:10" ht="45.6" customHeight="1" x14ac:dyDescent="0.2">
      <c r="B126" s="418" t="s">
        <v>469</v>
      </c>
      <c r="C126" s="419"/>
      <c r="D126" s="419"/>
      <c r="E126" s="419"/>
      <c r="F126" s="419"/>
      <c r="G126" s="419"/>
      <c r="H126" s="419"/>
      <c r="I126" s="419"/>
      <c r="J126" s="419"/>
    </row>
    <row r="127" spans="2:10" ht="12.75" customHeight="1" x14ac:dyDescent="0.2">
      <c r="B127" s="421" t="s">
        <v>175</v>
      </c>
      <c r="C127" s="413"/>
      <c r="D127" s="421" t="s">
        <v>176</v>
      </c>
      <c r="E127" s="413"/>
      <c r="F127" s="421" t="s">
        <v>177</v>
      </c>
      <c r="G127" s="413"/>
      <c r="H127" s="284" t="s">
        <v>178</v>
      </c>
      <c r="I127" s="421" t="s">
        <v>179</v>
      </c>
      <c r="J127" s="413"/>
    </row>
    <row r="128" spans="2:10" ht="12.75" customHeight="1" x14ac:dyDescent="0.2">
      <c r="B128" s="412">
        <v>1</v>
      </c>
      <c r="C128" s="413"/>
      <c r="D128" s="412" t="s">
        <v>69</v>
      </c>
      <c r="E128" s="413"/>
      <c r="F128" s="414">
        <v>204.12</v>
      </c>
      <c r="G128" s="413"/>
      <c r="H128" s="282" t="s">
        <v>199</v>
      </c>
      <c r="I128" s="412" t="s">
        <v>470</v>
      </c>
      <c r="J128" s="413"/>
    </row>
    <row r="129" spans="2:10" ht="12.75" customHeight="1" x14ac:dyDescent="0.2">
      <c r="B129" s="412">
        <v>2</v>
      </c>
      <c r="C129" s="413"/>
      <c r="D129" s="412" t="s">
        <v>69</v>
      </c>
      <c r="E129" s="413"/>
      <c r="F129" s="414">
        <v>244.94</v>
      </c>
      <c r="G129" s="413"/>
      <c r="H129" s="282" t="s">
        <v>297</v>
      </c>
      <c r="I129" s="412" t="s">
        <v>470</v>
      </c>
      <c r="J129" s="413"/>
    </row>
    <row r="130" spans="2:10" ht="12.75" customHeight="1" x14ac:dyDescent="0.2">
      <c r="B130" s="412">
        <v>3</v>
      </c>
      <c r="C130" s="413"/>
      <c r="D130" s="412" t="s">
        <v>69</v>
      </c>
      <c r="E130" s="413"/>
      <c r="F130" s="414">
        <v>326.58999999999997</v>
      </c>
      <c r="G130" s="413"/>
      <c r="H130" s="282" t="s">
        <v>294</v>
      </c>
      <c r="I130" s="412" t="s">
        <v>470</v>
      </c>
      <c r="J130" s="413"/>
    </row>
    <row r="131" spans="2:10" x14ac:dyDescent="0.2">
      <c r="B131" s="416"/>
      <c r="C131" s="413"/>
      <c r="D131" s="416" t="s">
        <v>187</v>
      </c>
      <c r="E131" s="413"/>
      <c r="F131" s="417">
        <f>SUM(F128:F130)</f>
        <v>775.65</v>
      </c>
      <c r="G131" s="413"/>
      <c r="H131" s="283"/>
      <c r="I131" s="416"/>
      <c r="J131" s="413"/>
    </row>
    <row r="132" spans="2:10" ht="45.6" customHeight="1" x14ac:dyDescent="0.2">
      <c r="B132" s="418" t="s">
        <v>471</v>
      </c>
      <c r="C132" s="419"/>
      <c r="D132" s="419"/>
      <c r="E132" s="419"/>
      <c r="F132" s="419"/>
      <c r="G132" s="419"/>
      <c r="H132" s="419"/>
      <c r="I132" s="419"/>
      <c r="J132" s="419"/>
    </row>
    <row r="133" spans="2:10" ht="12.75" customHeight="1" x14ac:dyDescent="0.2">
      <c r="B133" s="421" t="s">
        <v>175</v>
      </c>
      <c r="C133" s="413"/>
      <c r="D133" s="421" t="s">
        <v>176</v>
      </c>
      <c r="E133" s="413"/>
      <c r="F133" s="421" t="s">
        <v>177</v>
      </c>
      <c r="G133" s="413"/>
      <c r="H133" s="284" t="s">
        <v>178</v>
      </c>
      <c r="I133" s="421" t="s">
        <v>179</v>
      </c>
      <c r="J133" s="413"/>
    </row>
    <row r="134" spans="2:10" ht="12.75" customHeight="1" x14ac:dyDescent="0.2">
      <c r="B134" s="412">
        <v>1</v>
      </c>
      <c r="C134" s="413"/>
      <c r="D134" s="412" t="s">
        <v>472</v>
      </c>
      <c r="E134" s="413"/>
      <c r="F134" s="414">
        <v>5850.29</v>
      </c>
      <c r="G134" s="413"/>
      <c r="H134" s="282" t="s">
        <v>293</v>
      </c>
      <c r="I134" s="412" t="s">
        <v>473</v>
      </c>
      <c r="J134" s="413"/>
    </row>
    <row r="135" spans="2:10" ht="12.75" customHeight="1" x14ac:dyDescent="0.2">
      <c r="B135" s="412">
        <v>2</v>
      </c>
      <c r="C135" s="413"/>
      <c r="D135" s="412" t="s">
        <v>472</v>
      </c>
      <c r="E135" s="413"/>
      <c r="F135" s="414">
        <v>10228.44</v>
      </c>
      <c r="G135" s="413"/>
      <c r="H135" s="282" t="s">
        <v>294</v>
      </c>
      <c r="I135" s="412" t="s">
        <v>473</v>
      </c>
      <c r="J135" s="413"/>
    </row>
    <row r="136" spans="2:10" x14ac:dyDescent="0.2">
      <c r="B136" s="416"/>
      <c r="C136" s="413"/>
      <c r="D136" s="416" t="s">
        <v>187</v>
      </c>
      <c r="E136" s="413"/>
      <c r="F136" s="417">
        <f>SUM(F134:F135)</f>
        <v>16078.73</v>
      </c>
      <c r="G136" s="413"/>
      <c r="H136" s="283"/>
      <c r="I136" s="416"/>
      <c r="J136" s="413"/>
    </row>
    <row r="137" spans="2:10" ht="45.6" customHeight="1" x14ac:dyDescent="0.2">
      <c r="B137" s="418" t="s">
        <v>474</v>
      </c>
      <c r="C137" s="419"/>
      <c r="D137" s="419"/>
      <c r="E137" s="419"/>
      <c r="F137" s="419"/>
      <c r="G137" s="419"/>
      <c r="H137" s="419"/>
      <c r="I137" s="419"/>
      <c r="J137" s="419"/>
    </row>
    <row r="138" spans="2:10" ht="12.75" customHeight="1" x14ac:dyDescent="0.2">
      <c r="B138" s="421" t="s">
        <v>175</v>
      </c>
      <c r="C138" s="413"/>
      <c r="D138" s="421" t="s">
        <v>176</v>
      </c>
      <c r="E138" s="413"/>
      <c r="F138" s="421" t="s">
        <v>177</v>
      </c>
      <c r="G138" s="413"/>
      <c r="H138" s="284" t="s">
        <v>178</v>
      </c>
      <c r="I138" s="421" t="s">
        <v>179</v>
      </c>
      <c r="J138" s="413"/>
    </row>
    <row r="139" spans="2:10" ht="12.75" customHeight="1" x14ac:dyDescent="0.2">
      <c r="B139" s="412">
        <v>1</v>
      </c>
      <c r="C139" s="413"/>
      <c r="D139" s="412" t="s">
        <v>475</v>
      </c>
      <c r="E139" s="413"/>
      <c r="F139" s="414">
        <v>1869.18</v>
      </c>
      <c r="G139" s="413"/>
      <c r="H139" s="282" t="s">
        <v>318</v>
      </c>
      <c r="I139" s="412" t="s">
        <v>289</v>
      </c>
      <c r="J139" s="413"/>
    </row>
    <row r="140" spans="2:10" ht="12.75" customHeight="1" x14ac:dyDescent="0.2">
      <c r="B140" s="412">
        <v>2</v>
      </c>
      <c r="C140" s="413"/>
      <c r="D140" s="412" t="s">
        <v>475</v>
      </c>
      <c r="E140" s="413"/>
      <c r="F140" s="414">
        <v>1817.38</v>
      </c>
      <c r="G140" s="413"/>
      <c r="H140" s="282" t="s">
        <v>291</v>
      </c>
      <c r="I140" s="412" t="s">
        <v>289</v>
      </c>
      <c r="J140" s="413"/>
    </row>
    <row r="141" spans="2:10" ht="12.75" customHeight="1" x14ac:dyDescent="0.2">
      <c r="B141" s="412">
        <v>3</v>
      </c>
      <c r="C141" s="413"/>
      <c r="D141" s="412" t="s">
        <v>475</v>
      </c>
      <c r="E141" s="413"/>
      <c r="F141" s="414">
        <v>1895.16</v>
      </c>
      <c r="G141" s="413"/>
      <c r="H141" s="282" t="s">
        <v>293</v>
      </c>
      <c r="I141" s="412" t="s">
        <v>289</v>
      </c>
      <c r="J141" s="413"/>
    </row>
    <row r="142" spans="2:10" ht="12.75" customHeight="1" x14ac:dyDescent="0.2">
      <c r="B142" s="412">
        <v>4</v>
      </c>
      <c r="C142" s="413"/>
      <c r="D142" s="412" t="s">
        <v>475</v>
      </c>
      <c r="E142" s="413"/>
      <c r="F142" s="414">
        <v>1933.99</v>
      </c>
      <c r="G142" s="413"/>
      <c r="H142" s="282" t="s">
        <v>294</v>
      </c>
      <c r="I142" s="412" t="s">
        <v>289</v>
      </c>
      <c r="J142" s="413"/>
    </row>
    <row r="143" spans="2:10" x14ac:dyDescent="0.2">
      <c r="B143" s="416"/>
      <c r="C143" s="413"/>
      <c r="D143" s="416" t="s">
        <v>187</v>
      </c>
      <c r="E143" s="413"/>
      <c r="F143" s="417">
        <f>SUM(F139:F142)</f>
        <v>7515.71</v>
      </c>
      <c r="G143" s="413"/>
      <c r="H143" s="283"/>
      <c r="I143" s="416"/>
      <c r="J143" s="413"/>
    </row>
    <row r="144" spans="2:10" ht="45.6" customHeight="1" x14ac:dyDescent="0.2">
      <c r="B144" s="418" t="s">
        <v>286</v>
      </c>
      <c r="C144" s="419"/>
      <c r="D144" s="419"/>
      <c r="E144" s="419"/>
      <c r="F144" s="419"/>
      <c r="G144" s="419"/>
      <c r="H144" s="419"/>
      <c r="I144" s="419"/>
      <c r="J144" s="419"/>
    </row>
    <row r="145" spans="2:10" ht="12" customHeight="1" x14ac:dyDescent="0.2">
      <c r="B145" s="421" t="s">
        <v>175</v>
      </c>
      <c r="C145" s="413"/>
      <c r="D145" s="421" t="s">
        <v>176</v>
      </c>
      <c r="E145" s="413"/>
      <c r="F145" s="421" t="s">
        <v>177</v>
      </c>
      <c r="G145" s="413"/>
      <c r="H145" s="284" t="s">
        <v>178</v>
      </c>
      <c r="I145" s="421" t="s">
        <v>179</v>
      </c>
      <c r="J145" s="413"/>
    </row>
    <row r="146" spans="2:10" ht="12.75" customHeight="1" x14ac:dyDescent="0.2">
      <c r="B146" s="412">
        <v>1</v>
      </c>
      <c r="C146" s="413"/>
      <c r="D146" s="412" t="s">
        <v>290</v>
      </c>
      <c r="E146" s="413"/>
      <c r="F146" s="414">
        <v>1480</v>
      </c>
      <c r="G146" s="413"/>
      <c r="H146" s="282" t="s">
        <v>288</v>
      </c>
      <c r="I146" s="412" t="s">
        <v>289</v>
      </c>
      <c r="J146" s="413"/>
    </row>
    <row r="147" spans="2:10" ht="12.75" customHeight="1" x14ac:dyDescent="0.2">
      <c r="B147" s="412">
        <v>2</v>
      </c>
      <c r="C147" s="413"/>
      <c r="D147" s="412" t="s">
        <v>290</v>
      </c>
      <c r="E147" s="413"/>
      <c r="F147" s="414">
        <v>1515.99</v>
      </c>
      <c r="G147" s="413"/>
      <c r="H147" s="282" t="s">
        <v>291</v>
      </c>
      <c r="I147" s="412" t="s">
        <v>289</v>
      </c>
      <c r="J147" s="413"/>
    </row>
    <row r="148" spans="2:10" ht="12.75" customHeight="1" x14ac:dyDescent="0.2">
      <c r="B148" s="412">
        <v>3</v>
      </c>
      <c r="C148" s="413"/>
      <c r="D148" s="412" t="s">
        <v>290</v>
      </c>
      <c r="E148" s="413"/>
      <c r="F148" s="414">
        <v>1511.99</v>
      </c>
      <c r="G148" s="413"/>
      <c r="H148" s="282" t="s">
        <v>293</v>
      </c>
      <c r="I148" s="412" t="s">
        <v>289</v>
      </c>
      <c r="J148" s="413"/>
    </row>
    <row r="149" spans="2:10" ht="12.75" customHeight="1" x14ac:dyDescent="0.2">
      <c r="B149" s="412">
        <v>4</v>
      </c>
      <c r="C149" s="413"/>
      <c r="D149" s="412" t="s">
        <v>290</v>
      </c>
      <c r="E149" s="413"/>
      <c r="F149" s="414">
        <v>1464</v>
      </c>
      <c r="G149" s="413"/>
      <c r="H149" s="282" t="s">
        <v>294</v>
      </c>
      <c r="I149" s="412" t="s">
        <v>289</v>
      </c>
      <c r="J149" s="413"/>
    </row>
    <row r="150" spans="2:10" ht="26.25" customHeight="1" x14ac:dyDescent="0.2">
      <c r="B150" s="416"/>
      <c r="C150" s="413"/>
      <c r="D150" s="416" t="s">
        <v>187</v>
      </c>
      <c r="E150" s="413"/>
      <c r="F150" s="417">
        <f>SUM(F146:F149)</f>
        <v>5971.98</v>
      </c>
      <c r="G150" s="413"/>
      <c r="H150" s="283"/>
      <c r="I150" s="416"/>
      <c r="J150" s="413"/>
    </row>
    <row r="151" spans="2:10" ht="45.6" customHeight="1" x14ac:dyDescent="0.2">
      <c r="B151" s="418" t="s">
        <v>476</v>
      </c>
      <c r="C151" s="419"/>
      <c r="D151" s="419"/>
      <c r="E151" s="419"/>
      <c r="F151" s="419"/>
      <c r="G151" s="419"/>
      <c r="H151" s="419"/>
      <c r="I151" s="419"/>
      <c r="J151" s="419"/>
    </row>
    <row r="152" spans="2:10" ht="12.75" customHeight="1" x14ac:dyDescent="0.2">
      <c r="B152" s="421" t="s">
        <v>175</v>
      </c>
      <c r="C152" s="413"/>
      <c r="D152" s="421" t="s">
        <v>176</v>
      </c>
      <c r="E152" s="413"/>
      <c r="F152" s="421" t="s">
        <v>177</v>
      </c>
      <c r="G152" s="413"/>
      <c r="H152" s="284" t="s">
        <v>178</v>
      </c>
      <c r="I152" s="421" t="s">
        <v>179</v>
      </c>
      <c r="J152" s="413"/>
    </row>
    <row r="153" spans="2:10" ht="12.75" customHeight="1" x14ac:dyDescent="0.2">
      <c r="B153" s="412">
        <v>1</v>
      </c>
      <c r="C153" s="413"/>
      <c r="D153" s="412" t="s">
        <v>477</v>
      </c>
      <c r="E153" s="413"/>
      <c r="F153" s="414">
        <v>109.2</v>
      </c>
      <c r="G153" s="413"/>
      <c r="H153" s="282" t="s">
        <v>186</v>
      </c>
      <c r="I153" s="412" t="s">
        <v>478</v>
      </c>
      <c r="J153" s="413"/>
    </row>
    <row r="154" spans="2:10" x14ac:dyDescent="0.2">
      <c r="B154" s="416"/>
      <c r="C154" s="413"/>
      <c r="D154" s="416" t="s">
        <v>187</v>
      </c>
      <c r="E154" s="413"/>
      <c r="F154" s="417">
        <v>109.2</v>
      </c>
      <c r="G154" s="413"/>
      <c r="H154" s="283"/>
      <c r="I154" s="416"/>
      <c r="J154" s="413"/>
    </row>
    <row r="155" spans="2:10" ht="45.6" customHeight="1" x14ac:dyDescent="0.2">
      <c r="B155" s="418" t="s">
        <v>479</v>
      </c>
      <c r="C155" s="419"/>
      <c r="D155" s="419"/>
      <c r="E155" s="419"/>
      <c r="F155" s="419"/>
      <c r="G155" s="419"/>
      <c r="H155" s="419"/>
      <c r="I155" s="419"/>
      <c r="J155" s="419"/>
    </row>
    <row r="156" spans="2:10" ht="12.75" customHeight="1" x14ac:dyDescent="0.2">
      <c r="B156" s="421" t="s">
        <v>175</v>
      </c>
      <c r="C156" s="413"/>
      <c r="D156" s="421" t="s">
        <v>176</v>
      </c>
      <c r="E156" s="413"/>
      <c r="F156" s="421" t="s">
        <v>177</v>
      </c>
      <c r="G156" s="413"/>
      <c r="H156" s="284" t="s">
        <v>178</v>
      </c>
      <c r="I156" s="421" t="s">
        <v>179</v>
      </c>
      <c r="J156" s="413"/>
    </row>
    <row r="157" spans="2:10" ht="12.75" customHeight="1" x14ac:dyDescent="0.2">
      <c r="B157" s="412">
        <v>1</v>
      </c>
      <c r="C157" s="413"/>
      <c r="D157" s="412" t="s">
        <v>480</v>
      </c>
      <c r="E157" s="413"/>
      <c r="F157" s="414">
        <v>2995.53</v>
      </c>
      <c r="G157" s="413"/>
      <c r="H157" s="282" t="s">
        <v>199</v>
      </c>
      <c r="I157" s="412" t="s">
        <v>481</v>
      </c>
      <c r="J157" s="413"/>
    </row>
    <row r="158" spans="2:10" ht="12.75" customHeight="1" x14ac:dyDescent="0.2">
      <c r="B158" s="412">
        <v>2</v>
      </c>
      <c r="C158" s="413"/>
      <c r="D158" s="412" t="s">
        <v>482</v>
      </c>
      <c r="E158" s="413"/>
      <c r="F158" s="414">
        <v>165</v>
      </c>
      <c r="G158" s="413"/>
      <c r="H158" s="282" t="s">
        <v>245</v>
      </c>
      <c r="I158" s="412" t="s">
        <v>483</v>
      </c>
      <c r="J158" s="413"/>
    </row>
    <row r="159" spans="2:10" ht="12.75" customHeight="1" x14ac:dyDescent="0.2">
      <c r="B159" s="412">
        <v>3</v>
      </c>
      <c r="C159" s="413"/>
      <c r="D159" s="412" t="s">
        <v>484</v>
      </c>
      <c r="E159" s="413"/>
      <c r="F159" s="414">
        <v>1950</v>
      </c>
      <c r="G159" s="413"/>
      <c r="H159" s="282" t="s">
        <v>345</v>
      </c>
      <c r="I159" s="412" t="s">
        <v>485</v>
      </c>
      <c r="J159" s="413"/>
    </row>
    <row r="160" spans="2:10" x14ac:dyDescent="0.2">
      <c r="B160" s="416"/>
      <c r="C160" s="413"/>
      <c r="D160" s="416" t="s">
        <v>187</v>
      </c>
      <c r="E160" s="413"/>
      <c r="F160" s="417">
        <f>SUM(F157:F159)</f>
        <v>5110.5300000000007</v>
      </c>
      <c r="G160" s="413"/>
      <c r="H160" s="283"/>
      <c r="I160" s="416"/>
      <c r="J160" s="413"/>
    </row>
    <row r="161" spans="2:10" ht="45.6" customHeight="1" x14ac:dyDescent="0.2">
      <c r="B161" s="418" t="s">
        <v>295</v>
      </c>
      <c r="C161" s="419"/>
      <c r="D161" s="419"/>
      <c r="E161" s="419"/>
      <c r="F161" s="419"/>
      <c r="G161" s="419"/>
      <c r="H161" s="419"/>
      <c r="I161" s="419"/>
      <c r="J161" s="419"/>
    </row>
    <row r="162" spans="2:10" ht="12.75" customHeight="1" x14ac:dyDescent="0.2">
      <c r="B162" s="421" t="s">
        <v>175</v>
      </c>
      <c r="C162" s="413"/>
      <c r="D162" s="421" t="s">
        <v>176</v>
      </c>
      <c r="E162" s="413"/>
      <c r="F162" s="421" t="s">
        <v>177</v>
      </c>
      <c r="G162" s="413"/>
      <c r="H162" s="284" t="s">
        <v>178</v>
      </c>
      <c r="I162" s="421" t="s">
        <v>179</v>
      </c>
      <c r="J162" s="413"/>
    </row>
    <row r="163" spans="2:10" ht="12.75" customHeight="1" x14ac:dyDescent="0.2">
      <c r="B163" s="412">
        <v>1</v>
      </c>
      <c r="C163" s="413"/>
      <c r="D163" s="412" t="s">
        <v>486</v>
      </c>
      <c r="E163" s="413"/>
      <c r="F163" s="414">
        <v>177</v>
      </c>
      <c r="G163" s="413"/>
      <c r="H163" s="282" t="s">
        <v>376</v>
      </c>
      <c r="I163" s="412" t="s">
        <v>487</v>
      </c>
      <c r="J163" s="413"/>
    </row>
    <row r="164" spans="2:10" ht="12.75" customHeight="1" x14ac:dyDescent="0.2">
      <c r="B164" s="412">
        <v>2</v>
      </c>
      <c r="C164" s="413"/>
      <c r="D164" s="412" t="s">
        <v>488</v>
      </c>
      <c r="E164" s="413"/>
      <c r="F164" s="414">
        <v>500</v>
      </c>
      <c r="G164" s="413"/>
      <c r="H164" s="282" t="s">
        <v>243</v>
      </c>
      <c r="I164" s="412" t="s">
        <v>489</v>
      </c>
      <c r="J164" s="413"/>
    </row>
    <row r="165" spans="2:10" ht="12.75" customHeight="1" x14ac:dyDescent="0.2">
      <c r="B165" s="412">
        <v>3</v>
      </c>
      <c r="C165" s="413"/>
      <c r="D165" s="412" t="s">
        <v>490</v>
      </c>
      <c r="E165" s="413"/>
      <c r="F165" s="414">
        <v>216.91</v>
      </c>
      <c r="G165" s="413"/>
      <c r="H165" s="282" t="s">
        <v>233</v>
      </c>
      <c r="I165" s="412" t="s">
        <v>491</v>
      </c>
      <c r="J165" s="413"/>
    </row>
    <row r="166" spans="2:10" ht="12.75" customHeight="1" x14ac:dyDescent="0.2">
      <c r="B166" s="412">
        <v>4</v>
      </c>
      <c r="C166" s="413"/>
      <c r="D166" s="412" t="s">
        <v>492</v>
      </c>
      <c r="E166" s="413"/>
      <c r="F166" s="414">
        <v>33.9</v>
      </c>
      <c r="G166" s="413"/>
      <c r="H166" s="282" t="s">
        <v>202</v>
      </c>
      <c r="I166" s="412" t="s">
        <v>307</v>
      </c>
      <c r="J166" s="413"/>
    </row>
    <row r="167" spans="2:10" ht="12.75" customHeight="1" x14ac:dyDescent="0.2">
      <c r="B167" s="412">
        <v>5</v>
      </c>
      <c r="C167" s="413"/>
      <c r="D167" s="412" t="s">
        <v>493</v>
      </c>
      <c r="E167" s="413"/>
      <c r="F167" s="414">
        <v>447.31</v>
      </c>
      <c r="G167" s="413"/>
      <c r="H167" s="282" t="s">
        <v>376</v>
      </c>
      <c r="I167" s="412" t="s">
        <v>491</v>
      </c>
      <c r="J167" s="413"/>
    </row>
    <row r="168" spans="2:10" ht="12.75" customHeight="1" x14ac:dyDescent="0.2">
      <c r="B168" s="412">
        <v>6</v>
      </c>
      <c r="C168" s="413"/>
      <c r="D168" s="412" t="s">
        <v>490</v>
      </c>
      <c r="E168" s="413"/>
      <c r="F168" s="414">
        <v>103.8</v>
      </c>
      <c r="G168" s="413"/>
      <c r="H168" s="282" t="s">
        <v>318</v>
      </c>
      <c r="I168" s="412" t="s">
        <v>491</v>
      </c>
      <c r="J168" s="413"/>
    </row>
    <row r="169" spans="2:10" ht="12.75" customHeight="1" x14ac:dyDescent="0.2">
      <c r="B169" s="412">
        <v>7</v>
      </c>
      <c r="C169" s="413"/>
      <c r="D169" s="412" t="s">
        <v>494</v>
      </c>
      <c r="E169" s="413"/>
      <c r="F169" s="414">
        <v>72</v>
      </c>
      <c r="G169" s="413"/>
      <c r="H169" s="282" t="s">
        <v>332</v>
      </c>
      <c r="I169" s="412" t="s">
        <v>305</v>
      </c>
      <c r="J169" s="413"/>
    </row>
    <row r="170" spans="2:10" ht="12.75" customHeight="1" x14ac:dyDescent="0.2">
      <c r="B170" s="412">
        <v>8</v>
      </c>
      <c r="C170" s="413"/>
      <c r="D170" s="412" t="s">
        <v>495</v>
      </c>
      <c r="E170" s="413"/>
      <c r="F170" s="414">
        <v>349.47</v>
      </c>
      <c r="G170" s="413"/>
      <c r="H170" s="282" t="s">
        <v>190</v>
      </c>
      <c r="I170" s="412" t="s">
        <v>496</v>
      </c>
      <c r="J170" s="413"/>
    </row>
    <row r="171" spans="2:10" ht="12.75" customHeight="1" x14ac:dyDescent="0.2">
      <c r="B171" s="412">
        <v>9</v>
      </c>
      <c r="C171" s="413"/>
      <c r="D171" s="412" t="s">
        <v>497</v>
      </c>
      <c r="E171" s="413"/>
      <c r="F171" s="414">
        <v>359.94</v>
      </c>
      <c r="G171" s="413"/>
      <c r="H171" s="282" t="s">
        <v>294</v>
      </c>
      <c r="I171" s="412" t="s">
        <v>307</v>
      </c>
      <c r="J171" s="413"/>
    </row>
    <row r="172" spans="2:10" ht="12.75" customHeight="1" x14ac:dyDescent="0.2">
      <c r="B172" s="412">
        <v>10</v>
      </c>
      <c r="C172" s="413"/>
      <c r="D172" s="412" t="s">
        <v>498</v>
      </c>
      <c r="E172" s="413"/>
      <c r="F172" s="414">
        <v>177</v>
      </c>
      <c r="G172" s="413"/>
      <c r="H172" s="282" t="s">
        <v>345</v>
      </c>
      <c r="I172" s="412" t="s">
        <v>487</v>
      </c>
      <c r="J172" s="413"/>
    </row>
    <row r="173" spans="2:10" ht="12.75" customHeight="1" x14ac:dyDescent="0.2">
      <c r="B173" s="412">
        <v>11</v>
      </c>
      <c r="C173" s="413"/>
      <c r="D173" s="412" t="s">
        <v>499</v>
      </c>
      <c r="E173" s="413"/>
      <c r="F173" s="414">
        <v>100</v>
      </c>
      <c r="G173" s="413"/>
      <c r="H173" s="282" t="s">
        <v>190</v>
      </c>
      <c r="I173" s="412" t="s">
        <v>489</v>
      </c>
      <c r="J173" s="413"/>
    </row>
    <row r="174" spans="2:10" ht="12.75" customHeight="1" x14ac:dyDescent="0.2">
      <c r="B174" s="412">
        <v>12</v>
      </c>
      <c r="C174" s="413"/>
      <c r="D174" s="412" t="s">
        <v>493</v>
      </c>
      <c r="E174" s="413"/>
      <c r="F174" s="414">
        <v>681.69</v>
      </c>
      <c r="G174" s="413"/>
      <c r="H174" s="282" t="s">
        <v>297</v>
      </c>
      <c r="I174" s="412" t="s">
        <v>491</v>
      </c>
      <c r="J174" s="413"/>
    </row>
    <row r="175" spans="2:10" ht="12.75" customHeight="1" x14ac:dyDescent="0.2">
      <c r="B175" s="412">
        <v>13</v>
      </c>
      <c r="C175" s="413"/>
      <c r="D175" s="412" t="s">
        <v>500</v>
      </c>
      <c r="E175" s="413"/>
      <c r="F175" s="414">
        <v>531</v>
      </c>
      <c r="G175" s="413"/>
      <c r="H175" s="282" t="s">
        <v>304</v>
      </c>
      <c r="I175" s="412" t="s">
        <v>487</v>
      </c>
      <c r="J175" s="413"/>
    </row>
    <row r="176" spans="2:10" ht="12.75" customHeight="1" x14ac:dyDescent="0.2">
      <c r="B176" s="412">
        <v>14</v>
      </c>
      <c r="C176" s="413"/>
      <c r="D176" s="412" t="s">
        <v>494</v>
      </c>
      <c r="E176" s="413"/>
      <c r="F176" s="414">
        <v>72</v>
      </c>
      <c r="G176" s="413"/>
      <c r="H176" s="282" t="s">
        <v>304</v>
      </c>
      <c r="I176" s="412" t="s">
        <v>305</v>
      </c>
      <c r="J176" s="413"/>
    </row>
    <row r="177" spans="2:10" ht="12.75" customHeight="1" x14ac:dyDescent="0.2">
      <c r="B177" s="412">
        <v>15</v>
      </c>
      <c r="C177" s="413"/>
      <c r="D177" s="412" t="s">
        <v>501</v>
      </c>
      <c r="E177" s="413"/>
      <c r="F177" s="414">
        <v>192.15</v>
      </c>
      <c r="G177" s="413"/>
      <c r="H177" s="282" t="s">
        <v>502</v>
      </c>
      <c r="I177" s="412" t="s">
        <v>491</v>
      </c>
      <c r="J177" s="413"/>
    </row>
    <row r="178" spans="2:10" ht="12.75" customHeight="1" x14ac:dyDescent="0.2">
      <c r="B178" s="412">
        <v>16</v>
      </c>
      <c r="C178" s="413"/>
      <c r="D178" s="412" t="s">
        <v>503</v>
      </c>
      <c r="E178" s="413"/>
      <c r="F178" s="414">
        <v>72</v>
      </c>
      <c r="G178" s="413"/>
      <c r="H178" s="282" t="s">
        <v>309</v>
      </c>
      <c r="I178" s="412" t="s">
        <v>305</v>
      </c>
      <c r="J178" s="413"/>
    </row>
    <row r="179" spans="2:10" ht="12.75" customHeight="1" x14ac:dyDescent="0.2">
      <c r="B179" s="412">
        <v>17</v>
      </c>
      <c r="C179" s="413"/>
      <c r="D179" s="412" t="s">
        <v>504</v>
      </c>
      <c r="E179" s="413"/>
      <c r="F179" s="414">
        <v>1000</v>
      </c>
      <c r="G179" s="413"/>
      <c r="H179" s="282" t="s">
        <v>502</v>
      </c>
      <c r="I179" s="412" t="s">
        <v>489</v>
      </c>
      <c r="J179" s="413"/>
    </row>
    <row r="180" spans="2:10" ht="12.75" customHeight="1" x14ac:dyDescent="0.2">
      <c r="B180" s="412">
        <v>18</v>
      </c>
      <c r="C180" s="413"/>
      <c r="D180" s="412" t="s">
        <v>505</v>
      </c>
      <c r="E180" s="413"/>
      <c r="F180" s="414">
        <v>139.88</v>
      </c>
      <c r="G180" s="413"/>
      <c r="H180" s="282" t="s">
        <v>506</v>
      </c>
      <c r="I180" s="412" t="s">
        <v>491</v>
      </c>
      <c r="J180" s="413"/>
    </row>
    <row r="181" spans="2:10" ht="12.75" customHeight="1" x14ac:dyDescent="0.2">
      <c r="B181" s="412">
        <v>19</v>
      </c>
      <c r="C181" s="413"/>
      <c r="D181" s="412" t="s">
        <v>498</v>
      </c>
      <c r="E181" s="413"/>
      <c r="F181" s="414">
        <v>177</v>
      </c>
      <c r="G181" s="413"/>
      <c r="H181" s="282" t="s">
        <v>193</v>
      </c>
      <c r="I181" s="412" t="s">
        <v>487</v>
      </c>
      <c r="J181" s="413"/>
    </row>
    <row r="182" spans="2:10" ht="12.75" customHeight="1" x14ac:dyDescent="0.2">
      <c r="B182" s="412">
        <v>20</v>
      </c>
      <c r="C182" s="413"/>
      <c r="D182" s="412" t="s">
        <v>492</v>
      </c>
      <c r="E182" s="413"/>
      <c r="F182" s="414">
        <v>322.22000000000003</v>
      </c>
      <c r="G182" s="413"/>
      <c r="H182" s="282" t="s">
        <v>193</v>
      </c>
      <c r="I182" s="412" t="s">
        <v>307</v>
      </c>
      <c r="J182" s="413"/>
    </row>
    <row r="183" spans="2:10" ht="12.75" customHeight="1" x14ac:dyDescent="0.2">
      <c r="B183" s="412">
        <v>21</v>
      </c>
      <c r="C183" s="413"/>
      <c r="D183" s="412" t="s">
        <v>493</v>
      </c>
      <c r="E183" s="413"/>
      <c r="F183" s="414">
        <v>368.16</v>
      </c>
      <c r="G183" s="413"/>
      <c r="H183" s="282" t="s">
        <v>194</v>
      </c>
      <c r="I183" s="412" t="s">
        <v>491</v>
      </c>
      <c r="J183" s="413"/>
    </row>
    <row r="184" spans="2:10" ht="12.75" customHeight="1" x14ac:dyDescent="0.2">
      <c r="B184" s="412">
        <v>22</v>
      </c>
      <c r="C184" s="413"/>
      <c r="D184" s="412" t="s">
        <v>507</v>
      </c>
      <c r="E184" s="413"/>
      <c r="F184" s="414">
        <v>334.03</v>
      </c>
      <c r="G184" s="413"/>
      <c r="H184" s="282" t="s">
        <v>194</v>
      </c>
      <c r="I184" s="412" t="s">
        <v>508</v>
      </c>
      <c r="J184" s="413"/>
    </row>
    <row r="185" spans="2:10" ht="12.75" customHeight="1" x14ac:dyDescent="0.2">
      <c r="B185" s="412">
        <v>23</v>
      </c>
      <c r="C185" s="413"/>
      <c r="D185" s="412" t="s">
        <v>507</v>
      </c>
      <c r="E185" s="413"/>
      <c r="F185" s="414">
        <v>203.45</v>
      </c>
      <c r="G185" s="413"/>
      <c r="H185" s="282" t="s">
        <v>194</v>
      </c>
      <c r="I185" s="412" t="s">
        <v>491</v>
      </c>
      <c r="J185" s="413"/>
    </row>
    <row r="186" spans="2:10" ht="12.75" customHeight="1" x14ac:dyDescent="0.2">
      <c r="B186" s="412">
        <v>24</v>
      </c>
      <c r="C186" s="413"/>
      <c r="D186" s="412" t="s">
        <v>494</v>
      </c>
      <c r="E186" s="413"/>
      <c r="F186" s="414">
        <v>72</v>
      </c>
      <c r="G186" s="413"/>
      <c r="H186" s="282" t="s">
        <v>243</v>
      </c>
      <c r="I186" s="412" t="s">
        <v>305</v>
      </c>
      <c r="J186" s="413"/>
    </row>
    <row r="187" spans="2:10" ht="12.75" customHeight="1" x14ac:dyDescent="0.2">
      <c r="B187" s="412">
        <v>25</v>
      </c>
      <c r="C187" s="413"/>
      <c r="D187" s="412" t="s">
        <v>499</v>
      </c>
      <c r="E187" s="413"/>
      <c r="F187" s="414">
        <v>100</v>
      </c>
      <c r="G187" s="413"/>
      <c r="H187" s="282" t="s">
        <v>243</v>
      </c>
      <c r="I187" s="412" t="s">
        <v>489</v>
      </c>
      <c r="J187" s="413"/>
    </row>
    <row r="188" spans="2:10" ht="12.75" customHeight="1" x14ac:dyDescent="0.2">
      <c r="B188" s="412">
        <v>26</v>
      </c>
      <c r="C188" s="413"/>
      <c r="D188" s="412" t="s">
        <v>499</v>
      </c>
      <c r="E188" s="413"/>
      <c r="F188" s="414">
        <v>250</v>
      </c>
      <c r="G188" s="413"/>
      <c r="H188" s="282" t="s">
        <v>366</v>
      </c>
      <c r="I188" s="412" t="s">
        <v>489</v>
      </c>
      <c r="J188" s="413"/>
    </row>
    <row r="189" spans="2:10" x14ac:dyDescent="0.2">
      <c r="B189" s="416"/>
      <c r="C189" s="413"/>
      <c r="D189" s="416" t="s">
        <v>187</v>
      </c>
      <c r="E189" s="413"/>
      <c r="F189" s="417">
        <f>SUM(F163:F188)</f>
        <v>7052.91</v>
      </c>
      <c r="G189" s="413"/>
      <c r="H189" s="283"/>
      <c r="I189" s="416"/>
      <c r="J189" s="413"/>
    </row>
    <row r="190" spans="2:10" ht="45.6" customHeight="1" x14ac:dyDescent="0.2">
      <c r="B190" s="418" t="s">
        <v>509</v>
      </c>
      <c r="C190" s="419"/>
      <c r="D190" s="419"/>
      <c r="E190" s="419"/>
      <c r="F190" s="419"/>
      <c r="G190" s="419"/>
      <c r="H190" s="419"/>
      <c r="I190" s="419"/>
      <c r="J190" s="419"/>
    </row>
    <row r="191" spans="2:10" ht="12.75" customHeight="1" x14ac:dyDescent="0.2">
      <c r="B191" s="421" t="s">
        <v>175</v>
      </c>
      <c r="C191" s="413"/>
      <c r="D191" s="421" t="s">
        <v>176</v>
      </c>
      <c r="E191" s="413"/>
      <c r="F191" s="421" t="s">
        <v>177</v>
      </c>
      <c r="G191" s="413"/>
      <c r="H191" s="284" t="s">
        <v>178</v>
      </c>
      <c r="I191" s="421" t="s">
        <v>179</v>
      </c>
      <c r="J191" s="413"/>
    </row>
    <row r="192" spans="2:10" ht="12.75" customHeight="1" x14ac:dyDescent="0.2">
      <c r="B192" s="412">
        <v>1</v>
      </c>
      <c r="C192" s="413"/>
      <c r="D192" s="412" t="s">
        <v>510</v>
      </c>
      <c r="E192" s="413"/>
      <c r="F192" s="414">
        <v>488</v>
      </c>
      <c r="G192" s="413"/>
      <c r="H192" s="282" t="s">
        <v>228</v>
      </c>
      <c r="I192" s="412" t="s">
        <v>511</v>
      </c>
      <c r="J192" s="413"/>
    </row>
    <row r="193" spans="2:10" ht="12.75" customHeight="1" x14ac:dyDescent="0.2">
      <c r="B193" s="412">
        <v>2</v>
      </c>
      <c r="C193" s="413"/>
      <c r="D193" s="412" t="s">
        <v>512</v>
      </c>
      <c r="E193" s="413"/>
      <c r="F193" s="414">
        <v>381.95</v>
      </c>
      <c r="G193" s="413"/>
      <c r="H193" s="282" t="s">
        <v>297</v>
      </c>
      <c r="I193" s="412" t="s">
        <v>513</v>
      </c>
      <c r="J193" s="413"/>
    </row>
    <row r="194" spans="2:10" x14ac:dyDescent="0.2">
      <c r="B194" s="416"/>
      <c r="C194" s="413"/>
      <c r="D194" s="416" t="s">
        <v>187</v>
      </c>
      <c r="E194" s="413"/>
      <c r="F194" s="417">
        <f>SUM(F192:F193)</f>
        <v>869.95</v>
      </c>
      <c r="G194" s="413"/>
      <c r="H194" s="283"/>
      <c r="I194" s="416"/>
      <c r="J194" s="413"/>
    </row>
    <row r="195" spans="2:10" ht="45.6" customHeight="1" x14ac:dyDescent="0.2">
      <c r="B195" s="418" t="s">
        <v>514</v>
      </c>
      <c r="C195" s="419"/>
      <c r="D195" s="419"/>
      <c r="E195" s="419"/>
      <c r="F195" s="419"/>
      <c r="G195" s="419"/>
      <c r="H195" s="419"/>
      <c r="I195" s="419"/>
      <c r="J195" s="419"/>
    </row>
    <row r="196" spans="2:10" ht="12.75" customHeight="1" x14ac:dyDescent="0.2">
      <c r="B196" s="421" t="s">
        <v>175</v>
      </c>
      <c r="C196" s="413"/>
      <c r="D196" s="421" t="s">
        <v>176</v>
      </c>
      <c r="E196" s="413"/>
      <c r="F196" s="421" t="s">
        <v>177</v>
      </c>
      <c r="G196" s="413"/>
      <c r="H196" s="284" t="s">
        <v>178</v>
      </c>
      <c r="I196" s="421" t="s">
        <v>179</v>
      </c>
      <c r="J196" s="413"/>
    </row>
    <row r="197" spans="2:10" ht="12.75" customHeight="1" x14ac:dyDescent="0.2">
      <c r="B197" s="412">
        <v>1</v>
      </c>
      <c r="C197" s="413"/>
      <c r="D197" s="412" t="s">
        <v>515</v>
      </c>
      <c r="E197" s="413"/>
      <c r="F197" s="414">
        <v>123.5</v>
      </c>
      <c r="G197" s="413"/>
      <c r="H197" s="282" t="s">
        <v>193</v>
      </c>
      <c r="I197" s="412" t="s">
        <v>516</v>
      </c>
      <c r="J197" s="413"/>
    </row>
    <row r="198" spans="2:10" ht="12.75" customHeight="1" x14ac:dyDescent="0.2">
      <c r="B198" s="412">
        <v>2</v>
      </c>
      <c r="C198" s="413"/>
      <c r="D198" s="412" t="s">
        <v>517</v>
      </c>
      <c r="E198" s="413"/>
      <c r="F198" s="414">
        <v>960</v>
      </c>
      <c r="G198" s="413"/>
      <c r="H198" s="282" t="s">
        <v>518</v>
      </c>
      <c r="I198" s="412" t="s">
        <v>519</v>
      </c>
      <c r="J198" s="413"/>
    </row>
    <row r="199" spans="2:10" ht="12.75" customHeight="1" x14ac:dyDescent="0.2">
      <c r="B199" s="412">
        <v>3</v>
      </c>
      <c r="C199" s="413"/>
      <c r="D199" s="412" t="s">
        <v>520</v>
      </c>
      <c r="E199" s="413"/>
      <c r="F199" s="414">
        <v>60</v>
      </c>
      <c r="G199" s="413"/>
      <c r="H199" s="282" t="s">
        <v>332</v>
      </c>
      <c r="I199" s="412" t="s">
        <v>521</v>
      </c>
      <c r="J199" s="413"/>
    </row>
    <row r="200" spans="2:10" ht="12.75" customHeight="1" x14ac:dyDescent="0.2">
      <c r="B200" s="412">
        <v>4</v>
      </c>
      <c r="C200" s="413"/>
      <c r="D200" s="412" t="s">
        <v>520</v>
      </c>
      <c r="E200" s="413"/>
      <c r="F200" s="414">
        <v>126.2</v>
      </c>
      <c r="G200" s="413"/>
      <c r="H200" s="282" t="s">
        <v>336</v>
      </c>
      <c r="I200" s="412" t="s">
        <v>522</v>
      </c>
      <c r="J200" s="413"/>
    </row>
    <row r="201" spans="2:10" ht="12.75" customHeight="1" x14ac:dyDescent="0.2">
      <c r="B201" s="412">
        <v>5</v>
      </c>
      <c r="C201" s="413"/>
      <c r="D201" s="412" t="s">
        <v>523</v>
      </c>
      <c r="E201" s="413"/>
      <c r="F201" s="414">
        <v>297.60000000000002</v>
      </c>
      <c r="G201" s="413"/>
      <c r="H201" s="282" t="s">
        <v>502</v>
      </c>
      <c r="I201" s="412" t="s">
        <v>524</v>
      </c>
      <c r="J201" s="413"/>
    </row>
    <row r="202" spans="2:10" ht="12.75" customHeight="1" x14ac:dyDescent="0.2">
      <c r="B202" s="412">
        <v>6</v>
      </c>
      <c r="C202" s="413"/>
      <c r="D202" s="412" t="s">
        <v>525</v>
      </c>
      <c r="E202" s="413"/>
      <c r="F202" s="414">
        <v>318</v>
      </c>
      <c r="G202" s="413"/>
      <c r="H202" s="282" t="s">
        <v>376</v>
      </c>
      <c r="I202" s="412" t="s">
        <v>526</v>
      </c>
      <c r="J202" s="413"/>
    </row>
    <row r="203" spans="2:10" ht="12.75" customHeight="1" x14ac:dyDescent="0.2">
      <c r="B203" s="412">
        <v>7</v>
      </c>
      <c r="C203" s="413"/>
      <c r="D203" s="412" t="s">
        <v>527</v>
      </c>
      <c r="E203" s="413"/>
      <c r="F203" s="414">
        <v>1832.42</v>
      </c>
      <c r="G203" s="413"/>
      <c r="H203" s="282" t="s">
        <v>431</v>
      </c>
      <c r="I203" s="412" t="s">
        <v>528</v>
      </c>
      <c r="J203" s="413"/>
    </row>
    <row r="204" spans="2:10" ht="12.75" customHeight="1" x14ac:dyDescent="0.2">
      <c r="B204" s="412">
        <v>8</v>
      </c>
      <c r="C204" s="413"/>
      <c r="D204" s="412" t="s">
        <v>527</v>
      </c>
      <c r="E204" s="413"/>
      <c r="F204" s="414">
        <v>162</v>
      </c>
      <c r="G204" s="413"/>
      <c r="H204" s="282" t="s">
        <v>506</v>
      </c>
      <c r="I204" s="412" t="s">
        <v>513</v>
      </c>
      <c r="J204" s="413"/>
    </row>
    <row r="205" spans="2:10" ht="12.75" customHeight="1" x14ac:dyDescent="0.2">
      <c r="B205" s="412">
        <v>9</v>
      </c>
      <c r="C205" s="413"/>
      <c r="D205" s="412" t="s">
        <v>520</v>
      </c>
      <c r="E205" s="413"/>
      <c r="F205" s="414">
        <v>3162.5</v>
      </c>
      <c r="G205" s="413"/>
      <c r="H205" s="282" t="s">
        <v>345</v>
      </c>
      <c r="I205" s="412" t="s">
        <v>483</v>
      </c>
      <c r="J205" s="413"/>
    </row>
    <row r="206" spans="2:10" ht="12.75" customHeight="1" x14ac:dyDescent="0.2">
      <c r="B206" s="412">
        <v>10</v>
      </c>
      <c r="C206" s="413"/>
      <c r="D206" s="412" t="s">
        <v>527</v>
      </c>
      <c r="E206" s="413"/>
      <c r="F206" s="414">
        <v>16295</v>
      </c>
      <c r="G206" s="413"/>
      <c r="H206" s="282" t="s">
        <v>518</v>
      </c>
      <c r="I206" s="412" t="s">
        <v>529</v>
      </c>
      <c r="J206" s="413"/>
    </row>
    <row r="207" spans="2:10" ht="12.75" customHeight="1" x14ac:dyDescent="0.2">
      <c r="B207" s="412">
        <v>11</v>
      </c>
      <c r="C207" s="413"/>
      <c r="D207" s="412" t="s">
        <v>525</v>
      </c>
      <c r="E207" s="413"/>
      <c r="F207" s="414">
        <v>322.8</v>
      </c>
      <c r="G207" s="413"/>
      <c r="H207" s="282" t="s">
        <v>336</v>
      </c>
      <c r="I207" s="412" t="s">
        <v>526</v>
      </c>
      <c r="J207" s="413"/>
    </row>
    <row r="208" spans="2:10" ht="12.75" customHeight="1" x14ac:dyDescent="0.2">
      <c r="B208" s="412">
        <v>12</v>
      </c>
      <c r="C208" s="413"/>
      <c r="D208" s="412" t="s">
        <v>530</v>
      </c>
      <c r="E208" s="413"/>
      <c r="F208" s="414">
        <v>544</v>
      </c>
      <c r="G208" s="413"/>
      <c r="H208" s="282" t="s">
        <v>336</v>
      </c>
      <c r="I208" s="412" t="s">
        <v>531</v>
      </c>
      <c r="J208" s="413"/>
    </row>
    <row r="209" spans="2:10" ht="12.75" customHeight="1" x14ac:dyDescent="0.2">
      <c r="B209" s="412">
        <v>13</v>
      </c>
      <c r="C209" s="413"/>
      <c r="D209" s="412" t="s">
        <v>532</v>
      </c>
      <c r="E209" s="413"/>
      <c r="F209" s="414">
        <v>784.3</v>
      </c>
      <c r="G209" s="413"/>
      <c r="H209" s="282" t="s">
        <v>533</v>
      </c>
      <c r="I209" s="412" t="s">
        <v>534</v>
      </c>
      <c r="J209" s="413"/>
    </row>
    <row r="210" spans="2:10" ht="12.75" customHeight="1" x14ac:dyDescent="0.2">
      <c r="B210" s="412">
        <v>14</v>
      </c>
      <c r="C210" s="413"/>
      <c r="D210" s="412" t="s">
        <v>525</v>
      </c>
      <c r="E210" s="413"/>
      <c r="F210" s="414">
        <v>361.2</v>
      </c>
      <c r="G210" s="413"/>
      <c r="H210" s="282" t="s">
        <v>502</v>
      </c>
      <c r="I210" s="412" t="s">
        <v>526</v>
      </c>
      <c r="J210" s="413"/>
    </row>
    <row r="211" spans="2:10" ht="12.75" customHeight="1" x14ac:dyDescent="0.2">
      <c r="B211" s="412">
        <v>15</v>
      </c>
      <c r="C211" s="413"/>
      <c r="D211" s="412" t="s">
        <v>535</v>
      </c>
      <c r="E211" s="413"/>
      <c r="F211" s="414">
        <v>40</v>
      </c>
      <c r="G211" s="413"/>
      <c r="H211" s="282" t="s">
        <v>309</v>
      </c>
      <c r="I211" s="412" t="s">
        <v>536</v>
      </c>
      <c r="J211" s="413"/>
    </row>
    <row r="212" spans="2:10" ht="12.75" customHeight="1" x14ac:dyDescent="0.2">
      <c r="B212" s="412">
        <v>16</v>
      </c>
      <c r="C212" s="413"/>
      <c r="D212" s="412" t="s">
        <v>535</v>
      </c>
      <c r="E212" s="413"/>
      <c r="F212" s="414">
        <v>78</v>
      </c>
      <c r="G212" s="413"/>
      <c r="H212" s="282" t="s">
        <v>309</v>
      </c>
      <c r="I212" s="412" t="s">
        <v>537</v>
      </c>
      <c r="J212" s="413"/>
    </row>
    <row r="213" spans="2:10" ht="12.75" customHeight="1" x14ac:dyDescent="0.2">
      <c r="B213" s="412">
        <v>17</v>
      </c>
      <c r="C213" s="413"/>
      <c r="D213" s="412" t="s">
        <v>538</v>
      </c>
      <c r="E213" s="413"/>
      <c r="F213" s="414">
        <v>1891.2</v>
      </c>
      <c r="G213" s="413"/>
      <c r="H213" s="282" t="s">
        <v>502</v>
      </c>
      <c r="I213" s="412" t="s">
        <v>539</v>
      </c>
      <c r="J213" s="413"/>
    </row>
    <row r="214" spans="2:10" ht="12.75" customHeight="1" x14ac:dyDescent="0.2">
      <c r="B214" s="412">
        <v>18</v>
      </c>
      <c r="C214" s="413"/>
      <c r="D214" s="412" t="s">
        <v>523</v>
      </c>
      <c r="E214" s="413"/>
      <c r="F214" s="414">
        <v>297.60000000000002</v>
      </c>
      <c r="G214" s="413"/>
      <c r="H214" s="282" t="s">
        <v>502</v>
      </c>
      <c r="I214" s="412" t="s">
        <v>524</v>
      </c>
      <c r="J214" s="413"/>
    </row>
    <row r="215" spans="2:10" ht="12.75" customHeight="1" x14ac:dyDescent="0.2">
      <c r="B215" s="412">
        <v>19</v>
      </c>
      <c r="C215" s="413"/>
      <c r="D215" s="412" t="s">
        <v>527</v>
      </c>
      <c r="E215" s="413"/>
      <c r="F215" s="414">
        <v>62.8</v>
      </c>
      <c r="G215" s="413"/>
      <c r="H215" s="282" t="s">
        <v>506</v>
      </c>
      <c r="I215" s="412" t="s">
        <v>513</v>
      </c>
      <c r="J215" s="413"/>
    </row>
    <row r="216" spans="2:10" ht="12.75" customHeight="1" x14ac:dyDescent="0.2">
      <c r="B216" s="412">
        <v>20</v>
      </c>
      <c r="C216" s="413"/>
      <c r="D216" s="412" t="s">
        <v>523</v>
      </c>
      <c r="E216" s="413"/>
      <c r="F216" s="414">
        <v>191</v>
      </c>
      <c r="G216" s="413"/>
      <c r="H216" s="282" t="s">
        <v>506</v>
      </c>
      <c r="I216" s="412" t="s">
        <v>524</v>
      </c>
      <c r="J216" s="413"/>
    </row>
    <row r="217" spans="2:10" ht="12.75" customHeight="1" x14ac:dyDescent="0.2">
      <c r="B217" s="412">
        <v>21</v>
      </c>
      <c r="C217" s="413"/>
      <c r="D217" s="412" t="s">
        <v>525</v>
      </c>
      <c r="E217" s="413"/>
      <c r="F217" s="414">
        <v>320</v>
      </c>
      <c r="G217" s="413"/>
      <c r="H217" s="282" t="s">
        <v>243</v>
      </c>
      <c r="I217" s="412" t="s">
        <v>526</v>
      </c>
      <c r="J217" s="413"/>
    </row>
    <row r="218" spans="2:10" ht="12.75" customHeight="1" x14ac:dyDescent="0.2">
      <c r="B218" s="412">
        <v>22</v>
      </c>
      <c r="C218" s="413"/>
      <c r="D218" s="412" t="s">
        <v>540</v>
      </c>
      <c r="E218" s="413"/>
      <c r="F218" s="414">
        <v>116.75</v>
      </c>
      <c r="G218" s="413"/>
      <c r="H218" s="282" t="s">
        <v>186</v>
      </c>
      <c r="I218" s="412" t="s">
        <v>478</v>
      </c>
      <c r="J218" s="413"/>
    </row>
    <row r="219" spans="2:10" ht="12.75" customHeight="1" x14ac:dyDescent="0.2">
      <c r="B219" s="412">
        <v>23</v>
      </c>
      <c r="C219" s="413"/>
      <c r="D219" s="412" t="s">
        <v>541</v>
      </c>
      <c r="E219" s="413"/>
      <c r="F219" s="414">
        <v>-136</v>
      </c>
      <c r="G219" s="413"/>
      <c r="H219" s="282" t="s">
        <v>291</v>
      </c>
      <c r="I219" s="412" t="s">
        <v>541</v>
      </c>
      <c r="J219" s="413"/>
    </row>
    <row r="220" spans="2:10" x14ac:dyDescent="0.2">
      <c r="B220" s="416"/>
      <c r="C220" s="413"/>
      <c r="D220" s="416" t="s">
        <v>187</v>
      </c>
      <c r="E220" s="413"/>
      <c r="F220" s="417">
        <f>SUM(F197:F219)</f>
        <v>28210.87</v>
      </c>
      <c r="G220" s="413"/>
      <c r="H220" s="283"/>
      <c r="I220" s="416"/>
      <c r="J220" s="413"/>
    </row>
    <row r="221" spans="2:10" ht="45.6" customHeight="1" x14ac:dyDescent="0.2">
      <c r="B221" s="418" t="s">
        <v>542</v>
      </c>
      <c r="C221" s="419"/>
      <c r="D221" s="419"/>
      <c r="E221" s="419"/>
      <c r="F221" s="419"/>
      <c r="G221" s="419"/>
      <c r="H221" s="419"/>
      <c r="I221" s="419"/>
      <c r="J221" s="419"/>
    </row>
    <row r="222" spans="2:10" ht="12.75" customHeight="1" x14ac:dyDescent="0.2">
      <c r="B222" s="421" t="s">
        <v>175</v>
      </c>
      <c r="C222" s="413"/>
      <c r="D222" s="421" t="s">
        <v>176</v>
      </c>
      <c r="E222" s="413"/>
      <c r="F222" s="421" t="s">
        <v>177</v>
      </c>
      <c r="G222" s="413"/>
      <c r="H222" s="284" t="s">
        <v>178</v>
      </c>
      <c r="I222" s="421" t="s">
        <v>179</v>
      </c>
      <c r="J222" s="413"/>
    </row>
    <row r="223" spans="2:10" ht="12.75" customHeight="1" x14ac:dyDescent="0.2">
      <c r="B223" s="412">
        <v>1</v>
      </c>
      <c r="C223" s="413"/>
      <c r="D223" s="412" t="s">
        <v>543</v>
      </c>
      <c r="E223" s="413"/>
      <c r="F223" s="414">
        <v>80</v>
      </c>
      <c r="G223" s="413"/>
      <c r="H223" s="282" t="s">
        <v>376</v>
      </c>
      <c r="I223" s="412" t="s">
        <v>377</v>
      </c>
      <c r="J223" s="413"/>
    </row>
    <row r="224" spans="2:10" x14ac:dyDescent="0.2">
      <c r="B224" s="416"/>
      <c r="C224" s="413"/>
      <c r="D224" s="416" t="s">
        <v>187</v>
      </c>
      <c r="E224" s="413"/>
      <c r="F224" s="417">
        <v>80</v>
      </c>
      <c r="G224" s="413"/>
      <c r="H224" s="283"/>
      <c r="I224" s="416"/>
      <c r="J224" s="413"/>
    </row>
    <row r="225" spans="2:10" ht="45.6" customHeight="1" x14ac:dyDescent="0.2">
      <c r="B225" s="418" t="s">
        <v>544</v>
      </c>
      <c r="C225" s="419"/>
      <c r="D225" s="419"/>
      <c r="E225" s="419"/>
      <c r="F225" s="419"/>
      <c r="G225" s="419"/>
      <c r="H225" s="419"/>
      <c r="I225" s="419"/>
      <c r="J225" s="419"/>
    </row>
    <row r="226" spans="2:10" ht="12.75" customHeight="1" x14ac:dyDescent="0.2">
      <c r="B226" s="421" t="s">
        <v>175</v>
      </c>
      <c r="C226" s="413"/>
      <c r="D226" s="421" t="s">
        <v>176</v>
      </c>
      <c r="E226" s="413"/>
      <c r="F226" s="421" t="s">
        <v>177</v>
      </c>
      <c r="G226" s="413"/>
      <c r="H226" s="284" t="s">
        <v>178</v>
      </c>
      <c r="I226" s="421" t="s">
        <v>179</v>
      </c>
      <c r="J226" s="413"/>
    </row>
    <row r="227" spans="2:10" ht="12.75" customHeight="1" x14ac:dyDescent="0.2">
      <c r="B227" s="412">
        <v>1</v>
      </c>
      <c r="C227" s="413"/>
      <c r="D227" s="412" t="s">
        <v>545</v>
      </c>
      <c r="E227" s="413"/>
      <c r="F227" s="414">
        <v>3095.51</v>
      </c>
      <c r="G227" s="413"/>
      <c r="H227" s="282" t="s">
        <v>318</v>
      </c>
      <c r="I227" s="412" t="s">
        <v>546</v>
      </c>
      <c r="J227" s="413"/>
    </row>
    <row r="228" spans="2:10" ht="12.75" customHeight="1" x14ac:dyDescent="0.2">
      <c r="B228" s="412">
        <v>2</v>
      </c>
      <c r="C228" s="413"/>
      <c r="D228" s="412" t="s">
        <v>545</v>
      </c>
      <c r="E228" s="413"/>
      <c r="F228" s="414">
        <v>2738.34</v>
      </c>
      <c r="G228" s="413"/>
      <c r="H228" s="282" t="s">
        <v>345</v>
      </c>
      <c r="I228" s="412" t="s">
        <v>546</v>
      </c>
      <c r="J228" s="413"/>
    </row>
    <row r="229" spans="2:10" ht="12.75" customHeight="1" x14ac:dyDescent="0.2">
      <c r="B229" s="412">
        <v>3</v>
      </c>
      <c r="C229" s="413"/>
      <c r="D229" s="412" t="s">
        <v>545</v>
      </c>
      <c r="E229" s="413"/>
      <c r="F229" s="414">
        <v>2599.79</v>
      </c>
      <c r="G229" s="413"/>
      <c r="H229" s="282" t="s">
        <v>502</v>
      </c>
      <c r="I229" s="412" t="s">
        <v>546</v>
      </c>
      <c r="J229" s="413"/>
    </row>
    <row r="230" spans="2:10" ht="12.75" customHeight="1" x14ac:dyDescent="0.2">
      <c r="B230" s="412">
        <v>4</v>
      </c>
      <c r="C230" s="413"/>
      <c r="D230" s="412" t="s">
        <v>545</v>
      </c>
      <c r="E230" s="413"/>
      <c r="F230" s="414">
        <v>2717.24</v>
      </c>
      <c r="G230" s="413"/>
      <c r="H230" s="282" t="s">
        <v>241</v>
      </c>
      <c r="I230" s="412" t="s">
        <v>546</v>
      </c>
      <c r="J230" s="413"/>
    </row>
    <row r="231" spans="2:10" x14ac:dyDescent="0.2">
      <c r="B231" s="416"/>
      <c r="C231" s="413"/>
      <c r="D231" s="416" t="s">
        <v>187</v>
      </c>
      <c r="E231" s="413"/>
      <c r="F231" s="417">
        <f>SUM(F227:F230)</f>
        <v>11150.88</v>
      </c>
      <c r="G231" s="413"/>
      <c r="H231" s="283"/>
      <c r="I231" s="416"/>
      <c r="J231" s="413"/>
    </row>
    <row r="232" spans="2:10" ht="45.6" customHeight="1" x14ac:dyDescent="0.2">
      <c r="B232" s="418" t="s">
        <v>547</v>
      </c>
      <c r="C232" s="419"/>
      <c r="D232" s="419"/>
      <c r="E232" s="419"/>
      <c r="F232" s="419"/>
      <c r="G232" s="419"/>
      <c r="H232" s="419"/>
      <c r="I232" s="419"/>
      <c r="J232" s="419"/>
    </row>
    <row r="233" spans="2:10" ht="12.75" customHeight="1" x14ac:dyDescent="0.2">
      <c r="B233" s="421" t="s">
        <v>175</v>
      </c>
      <c r="C233" s="413"/>
      <c r="D233" s="421" t="s">
        <v>176</v>
      </c>
      <c r="E233" s="413"/>
      <c r="F233" s="421" t="s">
        <v>177</v>
      </c>
      <c r="G233" s="413"/>
      <c r="H233" s="284" t="s">
        <v>178</v>
      </c>
      <c r="I233" s="421" t="s">
        <v>179</v>
      </c>
      <c r="J233" s="413"/>
    </row>
    <row r="234" spans="2:10" ht="12.75" customHeight="1" x14ac:dyDescent="0.2">
      <c r="B234" s="412">
        <v>1</v>
      </c>
      <c r="C234" s="413"/>
      <c r="D234" s="412" t="s">
        <v>548</v>
      </c>
      <c r="E234" s="413"/>
      <c r="F234" s="414">
        <v>10</v>
      </c>
      <c r="G234" s="413"/>
      <c r="H234" s="282" t="s">
        <v>549</v>
      </c>
      <c r="I234" s="412" t="s">
        <v>300</v>
      </c>
      <c r="J234" s="413"/>
    </row>
    <row r="235" spans="2:10" ht="12.75" customHeight="1" x14ac:dyDescent="0.2">
      <c r="B235" s="412">
        <v>2</v>
      </c>
      <c r="C235" s="413"/>
      <c r="D235" s="412" t="s">
        <v>548</v>
      </c>
      <c r="E235" s="413"/>
      <c r="F235" s="414">
        <v>25</v>
      </c>
      <c r="G235" s="413"/>
      <c r="H235" s="282" t="s">
        <v>549</v>
      </c>
      <c r="I235" s="412" t="s">
        <v>300</v>
      </c>
      <c r="J235" s="413"/>
    </row>
    <row r="236" spans="2:10" ht="12.75" customHeight="1" x14ac:dyDescent="0.2">
      <c r="B236" s="412">
        <v>3</v>
      </c>
      <c r="C236" s="413"/>
      <c r="D236" s="412" t="s">
        <v>548</v>
      </c>
      <c r="E236" s="413"/>
      <c r="F236" s="414">
        <v>40</v>
      </c>
      <c r="G236" s="413"/>
      <c r="H236" s="282" t="s">
        <v>549</v>
      </c>
      <c r="I236" s="412" t="s">
        <v>300</v>
      </c>
      <c r="J236" s="413"/>
    </row>
    <row r="237" spans="2:10" ht="12.75" customHeight="1" x14ac:dyDescent="0.2">
      <c r="B237" s="412">
        <v>4</v>
      </c>
      <c r="C237" s="413"/>
      <c r="D237" s="412" t="s">
        <v>550</v>
      </c>
      <c r="E237" s="413"/>
      <c r="F237" s="414">
        <v>25</v>
      </c>
      <c r="G237" s="413"/>
      <c r="H237" s="282" t="s">
        <v>293</v>
      </c>
      <c r="I237" s="412" t="s">
        <v>300</v>
      </c>
      <c r="J237" s="413"/>
    </row>
    <row r="238" spans="2:10" ht="12.75" customHeight="1" x14ac:dyDescent="0.2">
      <c r="B238" s="412">
        <v>5</v>
      </c>
      <c r="C238" s="413"/>
      <c r="D238" s="412" t="s">
        <v>551</v>
      </c>
      <c r="E238" s="413"/>
      <c r="F238" s="414">
        <v>40</v>
      </c>
      <c r="G238" s="413"/>
      <c r="H238" s="282" t="s">
        <v>293</v>
      </c>
      <c r="I238" s="412" t="s">
        <v>300</v>
      </c>
      <c r="J238" s="413"/>
    </row>
    <row r="239" spans="2:10" ht="12.75" customHeight="1" x14ac:dyDescent="0.2">
      <c r="B239" s="412">
        <v>6</v>
      </c>
      <c r="C239" s="413"/>
      <c r="D239" s="412" t="s">
        <v>552</v>
      </c>
      <c r="E239" s="413"/>
      <c r="F239" s="414">
        <v>10</v>
      </c>
      <c r="G239" s="413"/>
      <c r="H239" s="282" t="s">
        <v>293</v>
      </c>
      <c r="I239" s="412" t="s">
        <v>300</v>
      </c>
      <c r="J239" s="413"/>
    </row>
    <row r="240" spans="2:10" ht="12.75" customHeight="1" x14ac:dyDescent="0.2">
      <c r="B240" s="412">
        <v>7</v>
      </c>
      <c r="C240" s="413"/>
      <c r="D240" s="412" t="s">
        <v>550</v>
      </c>
      <c r="E240" s="413"/>
      <c r="F240" s="414">
        <v>25</v>
      </c>
      <c r="G240" s="413"/>
      <c r="H240" s="282" t="s">
        <v>293</v>
      </c>
      <c r="I240" s="412" t="s">
        <v>300</v>
      </c>
      <c r="J240" s="413"/>
    </row>
    <row r="241" spans="2:10" ht="12.75" customHeight="1" x14ac:dyDescent="0.2">
      <c r="B241" s="412">
        <v>8</v>
      </c>
      <c r="C241" s="413"/>
      <c r="D241" s="412" t="s">
        <v>551</v>
      </c>
      <c r="E241" s="413"/>
      <c r="F241" s="414">
        <v>40</v>
      </c>
      <c r="G241" s="413"/>
      <c r="H241" s="282" t="s">
        <v>293</v>
      </c>
      <c r="I241" s="412" t="s">
        <v>300</v>
      </c>
      <c r="J241" s="413"/>
    </row>
    <row r="242" spans="2:10" ht="12.75" customHeight="1" x14ac:dyDescent="0.2">
      <c r="B242" s="412">
        <v>9</v>
      </c>
      <c r="C242" s="413"/>
      <c r="D242" s="412" t="s">
        <v>552</v>
      </c>
      <c r="E242" s="413"/>
      <c r="F242" s="414">
        <v>10</v>
      </c>
      <c r="G242" s="413"/>
      <c r="H242" s="282" t="s">
        <v>293</v>
      </c>
      <c r="I242" s="412" t="s">
        <v>300</v>
      </c>
      <c r="J242" s="413"/>
    </row>
    <row r="243" spans="2:10" ht="12.75" customHeight="1" x14ac:dyDescent="0.2">
      <c r="B243" s="412">
        <v>10</v>
      </c>
      <c r="C243" s="413"/>
      <c r="D243" s="412" t="s">
        <v>550</v>
      </c>
      <c r="E243" s="413"/>
      <c r="F243" s="414">
        <v>35</v>
      </c>
      <c r="G243" s="413"/>
      <c r="H243" s="282" t="s">
        <v>293</v>
      </c>
      <c r="I243" s="412" t="s">
        <v>300</v>
      </c>
      <c r="J243" s="413"/>
    </row>
    <row r="244" spans="2:10" ht="12.75" customHeight="1" x14ac:dyDescent="0.2">
      <c r="B244" s="412">
        <v>11</v>
      </c>
      <c r="C244" s="413"/>
      <c r="D244" s="412" t="s">
        <v>551</v>
      </c>
      <c r="E244" s="413"/>
      <c r="F244" s="414">
        <v>40</v>
      </c>
      <c r="G244" s="413"/>
      <c r="H244" s="282" t="s">
        <v>293</v>
      </c>
      <c r="I244" s="412" t="s">
        <v>300</v>
      </c>
      <c r="J244" s="413"/>
    </row>
    <row r="245" spans="2:10" ht="12.75" customHeight="1" x14ac:dyDescent="0.2">
      <c r="B245" s="412">
        <v>12</v>
      </c>
      <c r="C245" s="413"/>
      <c r="D245" s="412" t="s">
        <v>552</v>
      </c>
      <c r="E245" s="413"/>
      <c r="F245" s="414">
        <v>10</v>
      </c>
      <c r="G245" s="413"/>
      <c r="H245" s="282" t="s">
        <v>293</v>
      </c>
      <c r="I245" s="412" t="s">
        <v>300</v>
      </c>
      <c r="J245" s="413"/>
    </row>
    <row r="246" spans="2:10" ht="12.75" customHeight="1" x14ac:dyDescent="0.2">
      <c r="B246" s="412">
        <v>13</v>
      </c>
      <c r="C246" s="413"/>
      <c r="D246" s="412" t="s">
        <v>552</v>
      </c>
      <c r="E246" s="413"/>
      <c r="F246" s="414">
        <v>10</v>
      </c>
      <c r="G246" s="413"/>
      <c r="H246" s="282" t="s">
        <v>553</v>
      </c>
      <c r="I246" s="412" t="s">
        <v>300</v>
      </c>
      <c r="J246" s="413"/>
    </row>
    <row r="247" spans="2:10" ht="12.75" customHeight="1" x14ac:dyDescent="0.2">
      <c r="B247" s="412">
        <v>14</v>
      </c>
      <c r="C247" s="413"/>
      <c r="D247" s="412" t="s">
        <v>551</v>
      </c>
      <c r="E247" s="413"/>
      <c r="F247" s="414">
        <v>40</v>
      </c>
      <c r="G247" s="413"/>
      <c r="H247" s="282" t="s">
        <v>553</v>
      </c>
      <c r="I247" s="412" t="s">
        <v>300</v>
      </c>
      <c r="J247" s="413"/>
    </row>
    <row r="248" spans="2:10" ht="12.75" customHeight="1" x14ac:dyDescent="0.2">
      <c r="B248" s="412">
        <v>15</v>
      </c>
      <c r="C248" s="413"/>
      <c r="D248" s="412" t="s">
        <v>550</v>
      </c>
      <c r="E248" s="413"/>
      <c r="F248" s="414">
        <v>25</v>
      </c>
      <c r="G248" s="413"/>
      <c r="H248" s="282" t="s">
        <v>553</v>
      </c>
      <c r="I248" s="412" t="s">
        <v>300</v>
      </c>
      <c r="J248" s="413"/>
    </row>
    <row r="249" spans="2:10" ht="12.75" customHeight="1" x14ac:dyDescent="0.2">
      <c r="B249" s="412">
        <v>16</v>
      </c>
      <c r="C249" s="413"/>
      <c r="D249" s="412" t="s">
        <v>550</v>
      </c>
      <c r="E249" s="413"/>
      <c r="F249" s="414">
        <v>35</v>
      </c>
      <c r="G249" s="413"/>
      <c r="H249" s="282" t="s">
        <v>293</v>
      </c>
      <c r="I249" s="412" t="s">
        <v>300</v>
      </c>
      <c r="J249" s="413"/>
    </row>
    <row r="250" spans="2:10" ht="12.75" customHeight="1" x14ac:dyDescent="0.2">
      <c r="B250" s="412">
        <v>17</v>
      </c>
      <c r="C250" s="413"/>
      <c r="D250" s="412" t="s">
        <v>551</v>
      </c>
      <c r="E250" s="413"/>
      <c r="F250" s="414">
        <v>40</v>
      </c>
      <c r="G250" s="413"/>
      <c r="H250" s="282" t="s">
        <v>293</v>
      </c>
      <c r="I250" s="412" t="s">
        <v>300</v>
      </c>
      <c r="J250" s="413"/>
    </row>
    <row r="251" spans="2:10" ht="12.75" customHeight="1" x14ac:dyDescent="0.2">
      <c r="B251" s="412">
        <v>18</v>
      </c>
      <c r="C251" s="413"/>
      <c r="D251" s="412" t="s">
        <v>552</v>
      </c>
      <c r="E251" s="413"/>
      <c r="F251" s="414">
        <v>10</v>
      </c>
      <c r="G251" s="413"/>
      <c r="H251" s="282" t="s">
        <v>554</v>
      </c>
      <c r="I251" s="412" t="s">
        <v>300</v>
      </c>
      <c r="J251" s="413"/>
    </row>
    <row r="252" spans="2:10" ht="12.75" customHeight="1" x14ac:dyDescent="0.2">
      <c r="B252" s="412">
        <v>19</v>
      </c>
      <c r="C252" s="413"/>
      <c r="D252" s="412" t="s">
        <v>550</v>
      </c>
      <c r="E252" s="413"/>
      <c r="F252" s="414">
        <v>25</v>
      </c>
      <c r="G252" s="413"/>
      <c r="H252" s="282" t="s">
        <v>553</v>
      </c>
      <c r="I252" s="412" t="s">
        <v>300</v>
      </c>
      <c r="J252" s="413"/>
    </row>
    <row r="253" spans="2:10" ht="12.75" customHeight="1" x14ac:dyDescent="0.2">
      <c r="B253" s="412">
        <v>20</v>
      </c>
      <c r="C253" s="413"/>
      <c r="D253" s="412" t="s">
        <v>551</v>
      </c>
      <c r="E253" s="413"/>
      <c r="F253" s="414">
        <v>40</v>
      </c>
      <c r="G253" s="413"/>
      <c r="H253" s="282" t="s">
        <v>553</v>
      </c>
      <c r="I253" s="412" t="s">
        <v>300</v>
      </c>
      <c r="J253" s="413"/>
    </row>
    <row r="254" spans="2:10" ht="12.75" customHeight="1" x14ac:dyDescent="0.2">
      <c r="B254" s="412">
        <v>21</v>
      </c>
      <c r="C254" s="413"/>
      <c r="D254" s="412" t="s">
        <v>552</v>
      </c>
      <c r="E254" s="413"/>
      <c r="F254" s="414">
        <v>10</v>
      </c>
      <c r="G254" s="413"/>
      <c r="H254" s="282" t="s">
        <v>553</v>
      </c>
      <c r="I254" s="412" t="s">
        <v>300</v>
      </c>
      <c r="J254" s="413"/>
    </row>
    <row r="255" spans="2:10" ht="12.75" customHeight="1" x14ac:dyDescent="0.2">
      <c r="B255" s="412">
        <v>22</v>
      </c>
      <c r="C255" s="413"/>
      <c r="D255" s="412" t="s">
        <v>550</v>
      </c>
      <c r="E255" s="413"/>
      <c r="F255" s="414">
        <v>25</v>
      </c>
      <c r="G255" s="413"/>
      <c r="H255" s="282" t="s">
        <v>553</v>
      </c>
      <c r="I255" s="412" t="s">
        <v>300</v>
      </c>
      <c r="J255" s="413"/>
    </row>
    <row r="256" spans="2:10" ht="12.75" customHeight="1" x14ac:dyDescent="0.2">
      <c r="B256" s="412">
        <v>23</v>
      </c>
      <c r="C256" s="413"/>
      <c r="D256" s="412" t="s">
        <v>551</v>
      </c>
      <c r="E256" s="413"/>
      <c r="F256" s="414">
        <v>40</v>
      </c>
      <c r="G256" s="413"/>
      <c r="H256" s="282" t="s">
        <v>553</v>
      </c>
      <c r="I256" s="412" t="s">
        <v>300</v>
      </c>
      <c r="J256" s="413"/>
    </row>
    <row r="257" spans="2:10" ht="12.75" customHeight="1" x14ac:dyDescent="0.2">
      <c r="B257" s="412">
        <v>24</v>
      </c>
      <c r="C257" s="413"/>
      <c r="D257" s="412" t="s">
        <v>552</v>
      </c>
      <c r="E257" s="413"/>
      <c r="F257" s="414">
        <v>10</v>
      </c>
      <c r="G257" s="413"/>
      <c r="H257" s="282" t="s">
        <v>553</v>
      </c>
      <c r="I257" s="412" t="s">
        <v>300</v>
      </c>
      <c r="J257" s="413"/>
    </row>
    <row r="258" spans="2:10" ht="12.75" customHeight="1" x14ac:dyDescent="0.2">
      <c r="B258" s="412">
        <v>25</v>
      </c>
      <c r="C258" s="413"/>
      <c r="D258" s="412" t="s">
        <v>550</v>
      </c>
      <c r="E258" s="413"/>
      <c r="F258" s="414">
        <v>25</v>
      </c>
      <c r="G258" s="413"/>
      <c r="H258" s="282" t="s">
        <v>553</v>
      </c>
      <c r="I258" s="412" t="s">
        <v>300</v>
      </c>
      <c r="J258" s="413"/>
    </row>
    <row r="259" spans="2:10" ht="12.75" customHeight="1" x14ac:dyDescent="0.2">
      <c r="B259" s="412">
        <v>26</v>
      </c>
      <c r="C259" s="413"/>
      <c r="D259" s="412" t="s">
        <v>551</v>
      </c>
      <c r="E259" s="413"/>
      <c r="F259" s="414">
        <v>40</v>
      </c>
      <c r="G259" s="413"/>
      <c r="H259" s="282" t="s">
        <v>553</v>
      </c>
      <c r="I259" s="412" t="s">
        <v>300</v>
      </c>
      <c r="J259" s="413"/>
    </row>
    <row r="260" spans="2:10" ht="12.75" customHeight="1" x14ac:dyDescent="0.2">
      <c r="B260" s="412">
        <v>27</v>
      </c>
      <c r="C260" s="413"/>
      <c r="D260" s="412" t="s">
        <v>552</v>
      </c>
      <c r="E260" s="413"/>
      <c r="F260" s="414">
        <v>10</v>
      </c>
      <c r="G260" s="413"/>
      <c r="H260" s="282" t="s">
        <v>553</v>
      </c>
      <c r="I260" s="412" t="s">
        <v>300</v>
      </c>
      <c r="J260" s="413"/>
    </row>
    <row r="261" spans="2:10" ht="12.75" customHeight="1" x14ac:dyDescent="0.2">
      <c r="B261" s="412">
        <v>28</v>
      </c>
      <c r="C261" s="413"/>
      <c r="D261" s="412" t="s">
        <v>555</v>
      </c>
      <c r="E261" s="413"/>
      <c r="F261" s="414">
        <v>25</v>
      </c>
      <c r="G261" s="413"/>
      <c r="H261" s="282" t="s">
        <v>268</v>
      </c>
      <c r="I261" s="412" t="s">
        <v>300</v>
      </c>
      <c r="J261" s="413"/>
    </row>
    <row r="262" spans="2:10" ht="12.75" customHeight="1" x14ac:dyDescent="0.2">
      <c r="B262" s="412">
        <v>29</v>
      </c>
      <c r="C262" s="413"/>
      <c r="D262" s="412" t="s">
        <v>555</v>
      </c>
      <c r="E262" s="413"/>
      <c r="F262" s="414">
        <v>40</v>
      </c>
      <c r="G262" s="413"/>
      <c r="H262" s="282" t="s">
        <v>268</v>
      </c>
      <c r="I262" s="412" t="s">
        <v>300</v>
      </c>
      <c r="J262" s="413"/>
    </row>
    <row r="263" spans="2:10" ht="12.75" customHeight="1" x14ac:dyDescent="0.2">
      <c r="B263" s="412">
        <v>30</v>
      </c>
      <c r="C263" s="413"/>
      <c r="D263" s="412" t="s">
        <v>555</v>
      </c>
      <c r="E263" s="413"/>
      <c r="F263" s="414">
        <v>10</v>
      </c>
      <c r="G263" s="413"/>
      <c r="H263" s="282" t="s">
        <v>268</v>
      </c>
      <c r="I263" s="412" t="s">
        <v>300</v>
      </c>
      <c r="J263" s="413"/>
    </row>
    <row r="264" spans="2:10" ht="12.75" customHeight="1" x14ac:dyDescent="0.2">
      <c r="B264" s="412">
        <v>31</v>
      </c>
      <c r="C264" s="413"/>
      <c r="D264" s="412" t="s">
        <v>555</v>
      </c>
      <c r="E264" s="413"/>
      <c r="F264" s="414">
        <v>30</v>
      </c>
      <c r="G264" s="413"/>
      <c r="H264" s="282" t="s">
        <v>556</v>
      </c>
      <c r="I264" s="412" t="s">
        <v>300</v>
      </c>
      <c r="J264" s="413"/>
    </row>
    <row r="265" spans="2:10" ht="12.75" customHeight="1" x14ac:dyDescent="0.2">
      <c r="B265" s="412">
        <v>32</v>
      </c>
      <c r="C265" s="413"/>
      <c r="D265" s="412" t="s">
        <v>555</v>
      </c>
      <c r="E265" s="413"/>
      <c r="F265" s="414">
        <v>50</v>
      </c>
      <c r="G265" s="413"/>
      <c r="H265" s="282" t="s">
        <v>556</v>
      </c>
      <c r="I265" s="412" t="s">
        <v>300</v>
      </c>
      <c r="J265" s="413"/>
    </row>
    <row r="266" spans="2:10" ht="12.75" customHeight="1" x14ac:dyDescent="0.2">
      <c r="B266" s="412">
        <v>33</v>
      </c>
      <c r="C266" s="413"/>
      <c r="D266" s="412" t="s">
        <v>555</v>
      </c>
      <c r="E266" s="413"/>
      <c r="F266" s="414">
        <v>90</v>
      </c>
      <c r="G266" s="413"/>
      <c r="H266" s="282" t="s">
        <v>556</v>
      </c>
      <c r="I266" s="412" t="s">
        <v>300</v>
      </c>
      <c r="J266" s="413"/>
    </row>
    <row r="267" spans="2:10" ht="12.75" customHeight="1" x14ac:dyDescent="0.2">
      <c r="B267" s="412">
        <v>34</v>
      </c>
      <c r="C267" s="413"/>
      <c r="D267" s="412" t="s">
        <v>555</v>
      </c>
      <c r="E267" s="413"/>
      <c r="F267" s="414">
        <v>25</v>
      </c>
      <c r="G267" s="413"/>
      <c r="H267" s="282" t="s">
        <v>556</v>
      </c>
      <c r="I267" s="412" t="s">
        <v>300</v>
      </c>
      <c r="J267" s="413"/>
    </row>
    <row r="268" spans="2:10" ht="12.75" customHeight="1" x14ac:dyDescent="0.2">
      <c r="B268" s="412">
        <v>35</v>
      </c>
      <c r="C268" s="413"/>
      <c r="D268" s="412" t="s">
        <v>555</v>
      </c>
      <c r="E268" s="413"/>
      <c r="F268" s="414">
        <v>30</v>
      </c>
      <c r="G268" s="413"/>
      <c r="H268" s="282" t="s">
        <v>556</v>
      </c>
      <c r="I268" s="412" t="s">
        <v>300</v>
      </c>
      <c r="J268" s="413"/>
    </row>
    <row r="269" spans="2:10" ht="12.75" customHeight="1" x14ac:dyDescent="0.2">
      <c r="B269" s="412">
        <v>36</v>
      </c>
      <c r="C269" s="413"/>
      <c r="D269" s="412" t="s">
        <v>555</v>
      </c>
      <c r="E269" s="413"/>
      <c r="F269" s="414">
        <v>90</v>
      </c>
      <c r="G269" s="413"/>
      <c r="H269" s="282" t="s">
        <v>556</v>
      </c>
      <c r="I269" s="412" t="s">
        <v>300</v>
      </c>
      <c r="J269" s="413"/>
    </row>
    <row r="270" spans="2:10" ht="12.75" customHeight="1" x14ac:dyDescent="0.2">
      <c r="B270" s="412">
        <v>37</v>
      </c>
      <c r="C270" s="413"/>
      <c r="D270" s="412" t="s">
        <v>555</v>
      </c>
      <c r="E270" s="413"/>
      <c r="F270" s="414">
        <v>50</v>
      </c>
      <c r="G270" s="413"/>
      <c r="H270" s="282" t="s">
        <v>556</v>
      </c>
      <c r="I270" s="412" t="s">
        <v>300</v>
      </c>
      <c r="J270" s="413"/>
    </row>
    <row r="271" spans="2:10" ht="12.75" customHeight="1" x14ac:dyDescent="0.2">
      <c r="B271" s="412">
        <v>38</v>
      </c>
      <c r="C271" s="413"/>
      <c r="D271" s="412" t="s">
        <v>555</v>
      </c>
      <c r="E271" s="413"/>
      <c r="F271" s="414">
        <v>40</v>
      </c>
      <c r="G271" s="413"/>
      <c r="H271" s="282" t="s">
        <v>556</v>
      </c>
      <c r="I271" s="412" t="s">
        <v>300</v>
      </c>
      <c r="J271" s="413"/>
    </row>
    <row r="272" spans="2:10" ht="12.75" customHeight="1" x14ac:dyDescent="0.2">
      <c r="B272" s="412">
        <v>39</v>
      </c>
      <c r="C272" s="413"/>
      <c r="D272" s="412" t="s">
        <v>555</v>
      </c>
      <c r="E272" s="413"/>
      <c r="F272" s="414">
        <v>40</v>
      </c>
      <c r="G272" s="413"/>
      <c r="H272" s="282" t="s">
        <v>556</v>
      </c>
      <c r="I272" s="412" t="s">
        <v>300</v>
      </c>
      <c r="J272" s="413"/>
    </row>
    <row r="273" spans="2:10" ht="12.75" customHeight="1" x14ac:dyDescent="0.2">
      <c r="B273" s="412">
        <v>40</v>
      </c>
      <c r="C273" s="413"/>
      <c r="D273" s="412" t="s">
        <v>555</v>
      </c>
      <c r="E273" s="413"/>
      <c r="F273" s="414">
        <v>25</v>
      </c>
      <c r="G273" s="413"/>
      <c r="H273" s="282" t="s">
        <v>556</v>
      </c>
      <c r="I273" s="412" t="s">
        <v>300</v>
      </c>
      <c r="J273" s="413"/>
    </row>
    <row r="274" spans="2:10" ht="12.75" customHeight="1" x14ac:dyDescent="0.2">
      <c r="B274" s="412">
        <v>41</v>
      </c>
      <c r="C274" s="413"/>
      <c r="D274" s="412" t="s">
        <v>555</v>
      </c>
      <c r="E274" s="413"/>
      <c r="F274" s="414">
        <v>10</v>
      </c>
      <c r="G274" s="413"/>
      <c r="H274" s="282" t="s">
        <v>556</v>
      </c>
      <c r="I274" s="412" t="s">
        <v>300</v>
      </c>
      <c r="J274" s="413"/>
    </row>
    <row r="275" spans="2:10" ht="12.75" customHeight="1" x14ac:dyDescent="0.2">
      <c r="B275" s="412">
        <v>42</v>
      </c>
      <c r="C275" s="413"/>
      <c r="D275" s="412" t="s">
        <v>555</v>
      </c>
      <c r="E275" s="413"/>
      <c r="F275" s="414">
        <v>10</v>
      </c>
      <c r="G275" s="413"/>
      <c r="H275" s="282" t="s">
        <v>556</v>
      </c>
      <c r="I275" s="412" t="s">
        <v>300</v>
      </c>
      <c r="J275" s="413"/>
    </row>
    <row r="276" spans="2:10" ht="12.75" customHeight="1" x14ac:dyDescent="0.2">
      <c r="B276" s="412">
        <v>43</v>
      </c>
      <c r="C276" s="413"/>
      <c r="D276" s="412" t="s">
        <v>555</v>
      </c>
      <c r="E276" s="413"/>
      <c r="F276" s="414">
        <v>10</v>
      </c>
      <c r="G276" s="413"/>
      <c r="H276" s="282" t="s">
        <v>294</v>
      </c>
      <c r="I276" s="412" t="s">
        <v>300</v>
      </c>
      <c r="J276" s="413"/>
    </row>
    <row r="277" spans="2:10" ht="12.75" customHeight="1" x14ac:dyDescent="0.2">
      <c r="B277" s="412">
        <v>44</v>
      </c>
      <c r="C277" s="413"/>
      <c r="D277" s="412" t="s">
        <v>555</v>
      </c>
      <c r="E277" s="413"/>
      <c r="F277" s="414">
        <v>40</v>
      </c>
      <c r="G277" s="413"/>
      <c r="H277" s="282" t="s">
        <v>294</v>
      </c>
      <c r="I277" s="412" t="s">
        <v>300</v>
      </c>
      <c r="J277" s="413"/>
    </row>
    <row r="278" spans="2:10" ht="12.75" customHeight="1" x14ac:dyDescent="0.2">
      <c r="B278" s="412">
        <v>45</v>
      </c>
      <c r="C278" s="413"/>
      <c r="D278" s="412" t="s">
        <v>555</v>
      </c>
      <c r="E278" s="413"/>
      <c r="F278" s="414">
        <v>35</v>
      </c>
      <c r="G278" s="413"/>
      <c r="H278" s="282" t="s">
        <v>294</v>
      </c>
      <c r="I278" s="412" t="s">
        <v>300</v>
      </c>
      <c r="J278" s="413"/>
    </row>
    <row r="279" spans="2:10" ht="12.75" customHeight="1" x14ac:dyDescent="0.2">
      <c r="B279" s="412">
        <v>46</v>
      </c>
      <c r="C279" s="413"/>
      <c r="D279" s="412" t="s">
        <v>555</v>
      </c>
      <c r="E279" s="413"/>
      <c r="F279" s="414">
        <v>10</v>
      </c>
      <c r="G279" s="413"/>
      <c r="H279" s="282" t="s">
        <v>294</v>
      </c>
      <c r="I279" s="412" t="s">
        <v>300</v>
      </c>
      <c r="J279" s="413"/>
    </row>
    <row r="280" spans="2:10" ht="12.75" customHeight="1" x14ac:dyDescent="0.2">
      <c r="B280" s="412">
        <v>47</v>
      </c>
      <c r="C280" s="413"/>
      <c r="D280" s="412" t="s">
        <v>555</v>
      </c>
      <c r="E280" s="413"/>
      <c r="F280" s="414">
        <v>35</v>
      </c>
      <c r="G280" s="413"/>
      <c r="H280" s="282" t="s">
        <v>294</v>
      </c>
      <c r="I280" s="412" t="s">
        <v>300</v>
      </c>
      <c r="J280" s="413"/>
    </row>
    <row r="281" spans="2:10" ht="12.75" customHeight="1" x14ac:dyDescent="0.2">
      <c r="B281" s="412">
        <v>48</v>
      </c>
      <c r="C281" s="413"/>
      <c r="D281" s="412" t="s">
        <v>555</v>
      </c>
      <c r="E281" s="413"/>
      <c r="F281" s="414">
        <v>40</v>
      </c>
      <c r="G281" s="413"/>
      <c r="H281" s="282" t="s">
        <v>294</v>
      </c>
      <c r="I281" s="412" t="s">
        <v>300</v>
      </c>
      <c r="J281" s="413"/>
    </row>
    <row r="282" spans="2:10" ht="12.75" customHeight="1" x14ac:dyDescent="0.2">
      <c r="B282" s="412">
        <v>49</v>
      </c>
      <c r="C282" s="413"/>
      <c r="D282" s="412" t="s">
        <v>555</v>
      </c>
      <c r="E282" s="413"/>
      <c r="F282" s="414">
        <v>25</v>
      </c>
      <c r="G282" s="413"/>
      <c r="H282" s="282" t="s">
        <v>556</v>
      </c>
      <c r="I282" s="412" t="s">
        <v>300</v>
      </c>
      <c r="J282" s="413"/>
    </row>
    <row r="283" spans="2:10" ht="12.75" customHeight="1" x14ac:dyDescent="0.2">
      <c r="B283" s="412">
        <v>50</v>
      </c>
      <c r="C283" s="413"/>
      <c r="D283" s="412" t="s">
        <v>555</v>
      </c>
      <c r="E283" s="413"/>
      <c r="F283" s="414">
        <v>10</v>
      </c>
      <c r="G283" s="413"/>
      <c r="H283" s="282" t="s">
        <v>556</v>
      </c>
      <c r="I283" s="412" t="s">
        <v>300</v>
      </c>
      <c r="J283" s="413"/>
    </row>
    <row r="284" spans="2:10" ht="12.75" customHeight="1" x14ac:dyDescent="0.2">
      <c r="B284" s="412">
        <v>51</v>
      </c>
      <c r="C284" s="413"/>
      <c r="D284" s="412" t="s">
        <v>555</v>
      </c>
      <c r="E284" s="413"/>
      <c r="F284" s="414">
        <v>35</v>
      </c>
      <c r="G284" s="413"/>
      <c r="H284" s="282" t="s">
        <v>556</v>
      </c>
      <c r="I284" s="412" t="s">
        <v>300</v>
      </c>
      <c r="J284" s="413"/>
    </row>
    <row r="285" spans="2:10" ht="12.75" customHeight="1" x14ac:dyDescent="0.2">
      <c r="B285" s="412">
        <v>52</v>
      </c>
      <c r="C285" s="413"/>
      <c r="D285" s="412" t="s">
        <v>555</v>
      </c>
      <c r="E285" s="413"/>
      <c r="F285" s="414">
        <v>40</v>
      </c>
      <c r="G285" s="413"/>
      <c r="H285" s="282" t="s">
        <v>556</v>
      </c>
      <c r="I285" s="412" t="s">
        <v>300</v>
      </c>
      <c r="J285" s="413"/>
    </row>
    <row r="286" spans="2:10" ht="12.75" customHeight="1" x14ac:dyDescent="0.2">
      <c r="B286" s="412">
        <v>53</v>
      </c>
      <c r="C286" s="413"/>
      <c r="D286" s="412" t="s">
        <v>555</v>
      </c>
      <c r="E286" s="413"/>
      <c r="F286" s="414">
        <v>40</v>
      </c>
      <c r="G286" s="413"/>
      <c r="H286" s="282" t="s">
        <v>556</v>
      </c>
      <c r="I286" s="412" t="s">
        <v>300</v>
      </c>
      <c r="J286" s="413"/>
    </row>
    <row r="287" spans="2:10" ht="12.75" customHeight="1" x14ac:dyDescent="0.2">
      <c r="B287" s="412">
        <v>54</v>
      </c>
      <c r="C287" s="413"/>
      <c r="D287" s="412" t="s">
        <v>555</v>
      </c>
      <c r="E287" s="413"/>
      <c r="F287" s="414">
        <v>10</v>
      </c>
      <c r="G287" s="413"/>
      <c r="H287" s="282" t="s">
        <v>556</v>
      </c>
      <c r="I287" s="412" t="s">
        <v>300</v>
      </c>
      <c r="J287" s="413"/>
    </row>
    <row r="288" spans="2:10" x14ac:dyDescent="0.2">
      <c r="B288" s="416"/>
      <c r="C288" s="413"/>
      <c r="D288" s="416" t="s">
        <v>187</v>
      </c>
      <c r="E288" s="413"/>
      <c r="F288" s="417">
        <f>SUM(F234:F287)</f>
        <v>1590</v>
      </c>
      <c r="G288" s="413"/>
      <c r="H288" s="283"/>
      <c r="I288" s="416"/>
      <c r="J288" s="413"/>
    </row>
    <row r="289" spans="2:10" ht="45.6" customHeight="1" x14ac:dyDescent="0.2">
      <c r="B289" s="418" t="s">
        <v>557</v>
      </c>
      <c r="C289" s="419"/>
      <c r="D289" s="419"/>
      <c r="E289" s="419"/>
      <c r="F289" s="419"/>
      <c r="G289" s="419"/>
      <c r="H289" s="419"/>
      <c r="I289" s="419"/>
      <c r="J289" s="419"/>
    </row>
    <row r="290" spans="2:10" ht="12.75" customHeight="1" x14ac:dyDescent="0.2">
      <c r="B290" s="421" t="s">
        <v>175</v>
      </c>
      <c r="C290" s="413"/>
      <c r="D290" s="421" t="s">
        <v>176</v>
      </c>
      <c r="E290" s="413"/>
      <c r="F290" s="421" t="s">
        <v>177</v>
      </c>
      <c r="G290" s="413"/>
      <c r="H290" s="284" t="s">
        <v>178</v>
      </c>
      <c r="I290" s="421" t="s">
        <v>179</v>
      </c>
      <c r="J290" s="413"/>
    </row>
    <row r="291" spans="2:10" ht="12.75" customHeight="1" x14ac:dyDescent="0.2">
      <c r="B291" s="412">
        <v>1</v>
      </c>
      <c r="C291" s="413"/>
      <c r="D291" s="412" t="s">
        <v>558</v>
      </c>
      <c r="E291" s="413"/>
      <c r="F291" s="414">
        <v>820.15</v>
      </c>
      <c r="G291" s="413"/>
      <c r="H291" s="282" t="s">
        <v>309</v>
      </c>
      <c r="I291" s="412" t="s">
        <v>559</v>
      </c>
      <c r="J291" s="413"/>
    </row>
    <row r="292" spans="2:10" ht="12.75" customHeight="1" x14ac:dyDescent="0.2">
      <c r="B292" s="412">
        <v>2</v>
      </c>
      <c r="C292" s="413"/>
      <c r="D292" s="412" t="s">
        <v>558</v>
      </c>
      <c r="E292" s="413"/>
      <c r="F292" s="414">
        <v>4803.22</v>
      </c>
      <c r="G292" s="413"/>
      <c r="H292" s="282" t="s">
        <v>345</v>
      </c>
      <c r="I292" s="412" t="s">
        <v>559</v>
      </c>
      <c r="J292" s="413"/>
    </row>
    <row r="293" spans="2:10" ht="12.75" customHeight="1" x14ac:dyDescent="0.2">
      <c r="B293" s="412">
        <v>3</v>
      </c>
      <c r="C293" s="413"/>
      <c r="D293" s="412" t="s">
        <v>558</v>
      </c>
      <c r="E293" s="413"/>
      <c r="F293" s="414">
        <v>6125.6</v>
      </c>
      <c r="G293" s="413"/>
      <c r="H293" s="282" t="s">
        <v>194</v>
      </c>
      <c r="I293" s="412" t="s">
        <v>559</v>
      </c>
      <c r="J293" s="413"/>
    </row>
    <row r="294" spans="2:10" x14ac:dyDescent="0.2">
      <c r="B294" s="416"/>
      <c r="C294" s="413"/>
      <c r="D294" s="416" t="s">
        <v>187</v>
      </c>
      <c r="E294" s="413"/>
      <c r="F294" s="417">
        <f>SUM(F291:F293)</f>
        <v>11748.970000000001</v>
      </c>
      <c r="G294" s="413"/>
      <c r="H294" s="283"/>
      <c r="I294" s="416"/>
      <c r="J294" s="413"/>
    </row>
    <row r="295" spans="2:10" ht="45.6" customHeight="1" x14ac:dyDescent="0.2">
      <c r="B295" s="418" t="s">
        <v>560</v>
      </c>
      <c r="C295" s="419"/>
      <c r="D295" s="419"/>
      <c r="E295" s="419"/>
      <c r="F295" s="419"/>
      <c r="G295" s="419"/>
      <c r="H295" s="419"/>
      <c r="I295" s="419"/>
      <c r="J295" s="419"/>
    </row>
    <row r="296" spans="2:10" ht="12.75" customHeight="1" x14ac:dyDescent="0.2">
      <c r="B296" s="421" t="s">
        <v>175</v>
      </c>
      <c r="C296" s="413"/>
      <c r="D296" s="421" t="s">
        <v>176</v>
      </c>
      <c r="E296" s="413"/>
      <c r="F296" s="421" t="s">
        <v>177</v>
      </c>
      <c r="G296" s="413"/>
      <c r="H296" s="284" t="s">
        <v>178</v>
      </c>
      <c r="I296" s="421" t="s">
        <v>179</v>
      </c>
      <c r="J296" s="413"/>
    </row>
    <row r="297" spans="2:10" ht="12.75" customHeight="1" x14ac:dyDescent="0.2">
      <c r="B297" s="412">
        <v>1</v>
      </c>
      <c r="C297" s="413"/>
      <c r="D297" s="412" t="s">
        <v>108</v>
      </c>
      <c r="E297" s="413"/>
      <c r="F297" s="414">
        <v>10</v>
      </c>
      <c r="G297" s="413"/>
      <c r="H297" s="282" t="s">
        <v>549</v>
      </c>
      <c r="I297" s="412" t="s">
        <v>561</v>
      </c>
      <c r="J297" s="413"/>
    </row>
    <row r="298" spans="2:10" ht="12.75" customHeight="1" x14ac:dyDescent="0.2">
      <c r="B298" s="412">
        <v>2</v>
      </c>
      <c r="C298" s="413"/>
      <c r="D298" s="412" t="s">
        <v>108</v>
      </c>
      <c r="E298" s="413"/>
      <c r="F298" s="414">
        <v>10</v>
      </c>
      <c r="G298" s="413"/>
      <c r="H298" s="282" t="s">
        <v>293</v>
      </c>
      <c r="I298" s="412" t="s">
        <v>561</v>
      </c>
      <c r="J298" s="413"/>
    </row>
    <row r="299" spans="2:10" ht="12.75" customHeight="1" x14ac:dyDescent="0.2">
      <c r="B299" s="412">
        <v>3</v>
      </c>
      <c r="C299" s="413"/>
      <c r="D299" s="412" t="s">
        <v>108</v>
      </c>
      <c r="E299" s="413"/>
      <c r="F299" s="414">
        <v>10</v>
      </c>
      <c r="G299" s="413"/>
      <c r="H299" s="282" t="s">
        <v>293</v>
      </c>
      <c r="I299" s="412" t="s">
        <v>561</v>
      </c>
      <c r="J299" s="413"/>
    </row>
    <row r="300" spans="2:10" ht="12.75" customHeight="1" x14ac:dyDescent="0.2">
      <c r="B300" s="412">
        <v>4</v>
      </c>
      <c r="C300" s="413"/>
      <c r="D300" s="412" t="s">
        <v>108</v>
      </c>
      <c r="E300" s="413"/>
      <c r="F300" s="414">
        <v>10</v>
      </c>
      <c r="G300" s="413"/>
      <c r="H300" s="282" t="s">
        <v>293</v>
      </c>
      <c r="I300" s="412" t="s">
        <v>561</v>
      </c>
      <c r="J300" s="413"/>
    </row>
    <row r="301" spans="2:10" ht="12.75" customHeight="1" x14ac:dyDescent="0.2">
      <c r="B301" s="412">
        <v>5</v>
      </c>
      <c r="C301" s="413"/>
      <c r="D301" s="412" t="s">
        <v>108</v>
      </c>
      <c r="E301" s="413"/>
      <c r="F301" s="414">
        <v>10</v>
      </c>
      <c r="G301" s="413"/>
      <c r="H301" s="282" t="s">
        <v>554</v>
      </c>
      <c r="I301" s="412" t="s">
        <v>561</v>
      </c>
      <c r="J301" s="413"/>
    </row>
    <row r="302" spans="2:10" ht="12.75" customHeight="1" x14ac:dyDescent="0.2">
      <c r="B302" s="412">
        <v>6</v>
      </c>
      <c r="C302" s="413"/>
      <c r="D302" s="412" t="s">
        <v>108</v>
      </c>
      <c r="E302" s="413"/>
      <c r="F302" s="414">
        <v>10</v>
      </c>
      <c r="G302" s="413"/>
      <c r="H302" s="282" t="s">
        <v>553</v>
      </c>
      <c r="I302" s="412" t="s">
        <v>561</v>
      </c>
      <c r="J302" s="413"/>
    </row>
    <row r="303" spans="2:10" ht="12.75" customHeight="1" x14ac:dyDescent="0.2">
      <c r="B303" s="412">
        <v>7</v>
      </c>
      <c r="C303" s="413"/>
      <c r="D303" s="412" t="s">
        <v>108</v>
      </c>
      <c r="E303" s="413"/>
      <c r="F303" s="414">
        <v>10</v>
      </c>
      <c r="G303" s="413"/>
      <c r="H303" s="282" t="s">
        <v>553</v>
      </c>
      <c r="I303" s="412" t="s">
        <v>561</v>
      </c>
      <c r="J303" s="413"/>
    </row>
    <row r="304" spans="2:10" ht="12.75" customHeight="1" x14ac:dyDescent="0.2">
      <c r="B304" s="412">
        <v>8</v>
      </c>
      <c r="C304" s="413"/>
      <c r="D304" s="412" t="s">
        <v>108</v>
      </c>
      <c r="E304" s="413"/>
      <c r="F304" s="414">
        <v>10</v>
      </c>
      <c r="G304" s="413"/>
      <c r="H304" s="282" t="s">
        <v>553</v>
      </c>
      <c r="I304" s="412" t="s">
        <v>561</v>
      </c>
      <c r="J304" s="413"/>
    </row>
    <row r="305" spans="2:10" ht="12.75" customHeight="1" x14ac:dyDescent="0.2">
      <c r="B305" s="412">
        <v>9</v>
      </c>
      <c r="C305" s="413"/>
      <c r="D305" s="412" t="s">
        <v>108</v>
      </c>
      <c r="E305" s="413"/>
      <c r="F305" s="414">
        <v>10</v>
      </c>
      <c r="G305" s="413"/>
      <c r="H305" s="282" t="s">
        <v>556</v>
      </c>
      <c r="I305" s="412" t="s">
        <v>561</v>
      </c>
      <c r="J305" s="413"/>
    </row>
    <row r="306" spans="2:10" ht="12.75" customHeight="1" x14ac:dyDescent="0.2">
      <c r="B306" s="412">
        <v>10</v>
      </c>
      <c r="C306" s="413"/>
      <c r="D306" s="412" t="s">
        <v>108</v>
      </c>
      <c r="E306" s="413"/>
      <c r="F306" s="414">
        <v>10</v>
      </c>
      <c r="G306" s="413"/>
      <c r="H306" s="282" t="s">
        <v>556</v>
      </c>
      <c r="I306" s="412" t="s">
        <v>561</v>
      </c>
      <c r="J306" s="413"/>
    </row>
    <row r="307" spans="2:10" ht="12.75" customHeight="1" x14ac:dyDescent="0.2">
      <c r="B307" s="412">
        <v>11</v>
      </c>
      <c r="C307" s="413"/>
      <c r="D307" s="412" t="s">
        <v>108</v>
      </c>
      <c r="E307" s="413"/>
      <c r="F307" s="414">
        <v>10</v>
      </c>
      <c r="G307" s="413"/>
      <c r="H307" s="282" t="s">
        <v>556</v>
      </c>
      <c r="I307" s="412" t="s">
        <v>561</v>
      </c>
      <c r="J307" s="413"/>
    </row>
    <row r="308" spans="2:10" ht="12.75" customHeight="1" x14ac:dyDescent="0.2">
      <c r="B308" s="412">
        <v>12</v>
      </c>
      <c r="C308" s="413"/>
      <c r="D308" s="412" t="s">
        <v>108</v>
      </c>
      <c r="E308" s="413"/>
      <c r="F308" s="414">
        <v>10</v>
      </c>
      <c r="G308" s="413"/>
      <c r="H308" s="282" t="s">
        <v>556</v>
      </c>
      <c r="I308" s="412" t="s">
        <v>561</v>
      </c>
      <c r="J308" s="413"/>
    </row>
    <row r="309" spans="2:10" ht="12.75" customHeight="1" x14ac:dyDescent="0.2">
      <c r="B309" s="412">
        <v>13</v>
      </c>
      <c r="C309" s="413"/>
      <c r="D309" s="412" t="s">
        <v>108</v>
      </c>
      <c r="E309" s="413"/>
      <c r="F309" s="414">
        <v>10</v>
      </c>
      <c r="G309" s="413"/>
      <c r="H309" s="282" t="s">
        <v>294</v>
      </c>
      <c r="I309" s="412" t="s">
        <v>561</v>
      </c>
      <c r="J309" s="413"/>
    </row>
    <row r="310" spans="2:10" ht="12.75" customHeight="1" x14ac:dyDescent="0.2">
      <c r="B310" s="412">
        <v>14</v>
      </c>
      <c r="C310" s="413"/>
      <c r="D310" s="412" t="s">
        <v>108</v>
      </c>
      <c r="E310" s="413"/>
      <c r="F310" s="414">
        <v>10</v>
      </c>
      <c r="G310" s="413"/>
      <c r="H310" s="282" t="s">
        <v>294</v>
      </c>
      <c r="I310" s="412" t="s">
        <v>561</v>
      </c>
      <c r="J310" s="413"/>
    </row>
    <row r="311" spans="2:10" ht="12.75" customHeight="1" x14ac:dyDescent="0.2">
      <c r="B311" s="412">
        <v>15</v>
      </c>
      <c r="C311" s="413"/>
      <c r="D311" s="412" t="s">
        <v>108</v>
      </c>
      <c r="E311" s="413"/>
      <c r="F311" s="414">
        <v>10</v>
      </c>
      <c r="G311" s="413"/>
      <c r="H311" s="282" t="s">
        <v>556</v>
      </c>
      <c r="I311" s="412" t="s">
        <v>561</v>
      </c>
      <c r="J311" s="413"/>
    </row>
    <row r="312" spans="2:10" ht="12.75" customHeight="1" x14ac:dyDescent="0.2">
      <c r="B312" s="412">
        <v>16</v>
      </c>
      <c r="C312" s="413"/>
      <c r="D312" s="412" t="s">
        <v>108</v>
      </c>
      <c r="E312" s="413"/>
      <c r="F312" s="414">
        <v>10</v>
      </c>
      <c r="G312" s="413"/>
      <c r="H312" s="282" t="s">
        <v>556</v>
      </c>
      <c r="I312" s="412" t="s">
        <v>561</v>
      </c>
      <c r="J312" s="413"/>
    </row>
    <row r="313" spans="2:10" ht="12.75" customHeight="1" x14ac:dyDescent="0.2">
      <c r="B313" s="412">
        <v>17</v>
      </c>
      <c r="C313" s="413"/>
      <c r="D313" s="412" t="s">
        <v>108</v>
      </c>
      <c r="E313" s="413"/>
      <c r="F313" s="414">
        <v>10</v>
      </c>
      <c r="G313" s="413"/>
      <c r="H313" s="282" t="s">
        <v>556</v>
      </c>
      <c r="I313" s="412" t="s">
        <v>561</v>
      </c>
      <c r="J313" s="413"/>
    </row>
    <row r="314" spans="2:10" ht="12.75" customHeight="1" x14ac:dyDescent="0.2">
      <c r="B314" s="412">
        <v>18</v>
      </c>
      <c r="C314" s="413"/>
      <c r="D314" s="412" t="s">
        <v>108</v>
      </c>
      <c r="E314" s="413"/>
      <c r="F314" s="414">
        <v>10</v>
      </c>
      <c r="G314" s="413"/>
      <c r="H314" s="282" t="s">
        <v>553</v>
      </c>
      <c r="I314" s="412" t="s">
        <v>561</v>
      </c>
      <c r="J314" s="413"/>
    </row>
    <row r="315" spans="2:10" ht="21.75" customHeight="1" x14ac:dyDescent="0.2">
      <c r="B315" s="416"/>
      <c r="C315" s="413"/>
      <c r="D315" s="416" t="s">
        <v>187</v>
      </c>
      <c r="E315" s="413"/>
      <c r="F315" s="417">
        <f>SUM(F297:F314)</f>
        <v>180</v>
      </c>
      <c r="G315" s="413"/>
      <c r="H315" s="283"/>
      <c r="I315" s="416"/>
      <c r="J315" s="413"/>
    </row>
    <row r="316" spans="2:10" ht="45.6" customHeight="1" x14ac:dyDescent="0.2">
      <c r="B316" s="418" t="s">
        <v>562</v>
      </c>
      <c r="C316" s="419"/>
      <c r="D316" s="419"/>
      <c r="E316" s="419"/>
      <c r="F316" s="419"/>
      <c r="G316" s="419"/>
      <c r="H316" s="419"/>
      <c r="I316" s="419"/>
      <c r="J316" s="419"/>
    </row>
    <row r="317" spans="2:10" ht="12.75" customHeight="1" x14ac:dyDescent="0.2">
      <c r="B317" s="421" t="s">
        <v>175</v>
      </c>
      <c r="C317" s="413"/>
      <c r="D317" s="421" t="s">
        <v>176</v>
      </c>
      <c r="E317" s="413"/>
      <c r="F317" s="421" t="s">
        <v>177</v>
      </c>
      <c r="G317" s="413"/>
      <c r="H317" s="284" t="s">
        <v>178</v>
      </c>
      <c r="I317" s="421" t="s">
        <v>179</v>
      </c>
      <c r="J317" s="413"/>
    </row>
    <row r="318" spans="2:10" ht="12.75" customHeight="1" x14ac:dyDescent="0.2">
      <c r="B318" s="412">
        <v>1</v>
      </c>
      <c r="C318" s="413"/>
      <c r="D318" s="412" t="s">
        <v>563</v>
      </c>
      <c r="E318" s="413"/>
      <c r="F318" s="414">
        <v>289.45999999999998</v>
      </c>
      <c r="G318" s="413"/>
      <c r="H318" s="282" t="s">
        <v>297</v>
      </c>
      <c r="I318" s="412" t="s">
        <v>564</v>
      </c>
      <c r="J318" s="413"/>
    </row>
    <row r="319" spans="2:10" ht="12.75" customHeight="1" x14ac:dyDescent="0.2">
      <c r="B319" s="412">
        <v>2</v>
      </c>
      <c r="C319" s="413"/>
      <c r="D319" s="412" t="s">
        <v>563</v>
      </c>
      <c r="E319" s="413"/>
      <c r="F319" s="414">
        <v>533.47</v>
      </c>
      <c r="G319" s="413"/>
      <c r="H319" s="282" t="s">
        <v>297</v>
      </c>
      <c r="I319" s="412" t="s">
        <v>565</v>
      </c>
      <c r="J319" s="413"/>
    </row>
    <row r="320" spans="2:10" ht="12.75" customHeight="1" x14ac:dyDescent="0.2">
      <c r="B320" s="412">
        <v>3</v>
      </c>
      <c r="C320" s="413"/>
      <c r="D320" s="412" t="s">
        <v>563</v>
      </c>
      <c r="E320" s="413"/>
      <c r="F320" s="414">
        <v>562.24</v>
      </c>
      <c r="G320" s="413"/>
      <c r="H320" s="282" t="s">
        <v>297</v>
      </c>
      <c r="I320" s="412" t="s">
        <v>566</v>
      </c>
      <c r="J320" s="413"/>
    </row>
    <row r="321" spans="2:10" ht="12.75" customHeight="1" x14ac:dyDescent="0.2">
      <c r="B321" s="412">
        <v>4</v>
      </c>
      <c r="C321" s="413"/>
      <c r="D321" s="412" t="s">
        <v>563</v>
      </c>
      <c r="E321" s="413"/>
      <c r="F321" s="414">
        <v>1349.76</v>
      </c>
      <c r="G321" s="413"/>
      <c r="H321" s="282" t="s">
        <v>297</v>
      </c>
      <c r="I321" s="412" t="s">
        <v>567</v>
      </c>
      <c r="J321" s="413"/>
    </row>
    <row r="322" spans="2:10" ht="12.75" customHeight="1" x14ac:dyDescent="0.2">
      <c r="B322" s="412">
        <v>5</v>
      </c>
      <c r="C322" s="413"/>
      <c r="D322" s="412" t="s">
        <v>563</v>
      </c>
      <c r="E322" s="413"/>
      <c r="F322" s="414">
        <v>20</v>
      </c>
      <c r="G322" s="413"/>
      <c r="H322" s="282" t="s">
        <v>194</v>
      </c>
      <c r="I322" s="412" t="s">
        <v>565</v>
      </c>
      <c r="J322" s="413"/>
    </row>
    <row r="323" spans="2:10" ht="12.75" customHeight="1" x14ac:dyDescent="0.2">
      <c r="B323" s="412">
        <v>6</v>
      </c>
      <c r="C323" s="413"/>
      <c r="D323" s="412" t="s">
        <v>563</v>
      </c>
      <c r="E323" s="413"/>
      <c r="F323" s="414">
        <v>59.64</v>
      </c>
      <c r="G323" s="413"/>
      <c r="H323" s="282" t="s">
        <v>194</v>
      </c>
      <c r="I323" s="412" t="s">
        <v>566</v>
      </c>
      <c r="J323" s="413"/>
    </row>
    <row r="324" spans="2:10" ht="12.75" customHeight="1" x14ac:dyDescent="0.2">
      <c r="B324" s="412">
        <v>7</v>
      </c>
      <c r="C324" s="413"/>
      <c r="D324" s="412" t="s">
        <v>563</v>
      </c>
      <c r="E324" s="413"/>
      <c r="F324" s="414">
        <v>544</v>
      </c>
      <c r="G324" s="413"/>
      <c r="H324" s="282" t="s">
        <v>194</v>
      </c>
      <c r="I324" s="412" t="s">
        <v>564</v>
      </c>
      <c r="J324" s="413"/>
    </row>
    <row r="325" spans="2:10" ht="12.75" customHeight="1" x14ac:dyDescent="0.2">
      <c r="B325" s="412">
        <v>8</v>
      </c>
      <c r="C325" s="413"/>
      <c r="D325" s="412" t="s">
        <v>563</v>
      </c>
      <c r="E325" s="413"/>
      <c r="F325" s="414">
        <v>893.23</v>
      </c>
      <c r="G325" s="413"/>
      <c r="H325" s="282" t="s">
        <v>194</v>
      </c>
      <c r="I325" s="412" t="s">
        <v>567</v>
      </c>
      <c r="J325" s="413"/>
    </row>
    <row r="326" spans="2:10" ht="12.75" customHeight="1" x14ac:dyDescent="0.2">
      <c r="B326" s="412">
        <v>9</v>
      </c>
      <c r="C326" s="413"/>
      <c r="D326" s="412" t="s">
        <v>563</v>
      </c>
      <c r="E326" s="413"/>
      <c r="F326" s="414">
        <v>48</v>
      </c>
      <c r="G326" s="413"/>
      <c r="H326" s="282" t="s">
        <v>194</v>
      </c>
      <c r="I326" s="412" t="s">
        <v>567</v>
      </c>
      <c r="J326" s="413"/>
    </row>
    <row r="327" spans="2:10" ht="12.75" customHeight="1" x14ac:dyDescent="0.2">
      <c r="B327" s="412">
        <v>10</v>
      </c>
      <c r="C327" s="413"/>
      <c r="D327" s="412" t="s">
        <v>563</v>
      </c>
      <c r="E327" s="413"/>
      <c r="F327" s="414">
        <v>2102.5</v>
      </c>
      <c r="G327" s="413"/>
      <c r="H327" s="282" t="s">
        <v>241</v>
      </c>
      <c r="I327" s="412" t="s">
        <v>567</v>
      </c>
      <c r="J327" s="413"/>
    </row>
    <row r="328" spans="2:10" x14ac:dyDescent="0.2">
      <c r="B328" s="416"/>
      <c r="C328" s="413"/>
      <c r="D328" s="416" t="s">
        <v>187</v>
      </c>
      <c r="E328" s="413"/>
      <c r="F328" s="417">
        <f>SUM(F318:F327)</f>
        <v>6402.3</v>
      </c>
      <c r="G328" s="413"/>
      <c r="H328" s="283"/>
      <c r="I328" s="416"/>
      <c r="J328" s="413"/>
    </row>
    <row r="329" spans="2:10" ht="28.5" customHeight="1" x14ac:dyDescent="0.2">
      <c r="B329" s="418" t="s">
        <v>568</v>
      </c>
      <c r="C329" s="419"/>
      <c r="D329" s="419"/>
      <c r="E329" s="419"/>
      <c r="F329" s="419"/>
      <c r="G329" s="419"/>
      <c r="H329" s="419"/>
      <c r="I329" s="419"/>
      <c r="J329" s="419"/>
    </row>
    <row r="330" spans="2:10" ht="12.75" customHeight="1" x14ac:dyDescent="0.2">
      <c r="B330" s="421" t="s">
        <v>175</v>
      </c>
      <c r="C330" s="413"/>
      <c r="D330" s="421" t="s">
        <v>176</v>
      </c>
      <c r="E330" s="413"/>
      <c r="F330" s="421" t="s">
        <v>177</v>
      </c>
      <c r="G330" s="413"/>
      <c r="H330" s="284" t="s">
        <v>178</v>
      </c>
      <c r="I330" s="421" t="s">
        <v>179</v>
      </c>
      <c r="J330" s="413"/>
    </row>
    <row r="331" spans="2:10" ht="12.75" customHeight="1" x14ac:dyDescent="0.2">
      <c r="B331" s="412">
        <v>1</v>
      </c>
      <c r="C331" s="413"/>
      <c r="D331" s="412" t="s">
        <v>569</v>
      </c>
      <c r="E331" s="413"/>
      <c r="F331" s="414">
        <v>15900</v>
      </c>
      <c r="G331" s="413"/>
      <c r="H331" s="282" t="s">
        <v>215</v>
      </c>
      <c r="I331" s="412" t="s">
        <v>570</v>
      </c>
      <c r="J331" s="413"/>
    </row>
    <row r="332" spans="2:10" ht="12.75" customHeight="1" x14ac:dyDescent="0.2">
      <c r="B332" s="412">
        <v>2</v>
      </c>
      <c r="C332" s="413"/>
      <c r="D332" s="412" t="s">
        <v>569</v>
      </c>
      <c r="E332" s="413"/>
      <c r="F332" s="414">
        <v>15895</v>
      </c>
      <c r="G332" s="413"/>
      <c r="H332" s="282" t="s">
        <v>345</v>
      </c>
      <c r="I332" s="412" t="s">
        <v>570</v>
      </c>
      <c r="J332" s="413"/>
    </row>
    <row r="333" spans="2:10" ht="12.75" customHeight="1" x14ac:dyDescent="0.2">
      <c r="B333" s="412">
        <v>3</v>
      </c>
      <c r="C333" s="413"/>
      <c r="D333" s="412" t="s">
        <v>569</v>
      </c>
      <c r="E333" s="413"/>
      <c r="F333" s="414">
        <v>15895</v>
      </c>
      <c r="G333" s="413"/>
      <c r="H333" s="282" t="s">
        <v>366</v>
      </c>
      <c r="I333" s="412" t="s">
        <v>570</v>
      </c>
      <c r="J333" s="413"/>
    </row>
    <row r="334" spans="2:10" ht="29.25" customHeight="1" x14ac:dyDescent="0.2">
      <c r="B334" s="416"/>
      <c r="C334" s="413"/>
      <c r="D334" s="416" t="s">
        <v>187</v>
      </c>
      <c r="E334" s="413"/>
      <c r="F334" s="417">
        <f>SUM(F331:F333)</f>
        <v>47690</v>
      </c>
      <c r="G334" s="413"/>
      <c r="H334" s="283"/>
      <c r="I334" s="416"/>
      <c r="J334" s="413"/>
    </row>
    <row r="335" spans="2:10" ht="24" customHeight="1" x14ac:dyDescent="0.2">
      <c r="B335" s="418" t="s">
        <v>571</v>
      </c>
      <c r="C335" s="419"/>
      <c r="D335" s="419"/>
      <c r="E335" s="419"/>
      <c r="F335" s="419"/>
      <c r="G335" s="419"/>
      <c r="H335" s="419"/>
      <c r="I335" s="419"/>
      <c r="J335" s="419"/>
    </row>
    <row r="336" spans="2:10" ht="12.75" customHeight="1" x14ac:dyDescent="0.2">
      <c r="B336" s="421" t="s">
        <v>175</v>
      </c>
      <c r="C336" s="413"/>
      <c r="D336" s="421" t="s">
        <v>176</v>
      </c>
      <c r="E336" s="413"/>
      <c r="F336" s="421" t="s">
        <v>177</v>
      </c>
      <c r="G336" s="413"/>
      <c r="H336" s="284" t="s">
        <v>178</v>
      </c>
      <c r="I336" s="421" t="s">
        <v>179</v>
      </c>
      <c r="J336" s="413"/>
    </row>
    <row r="337" spans="2:10" ht="12.75" customHeight="1" x14ac:dyDescent="0.2">
      <c r="B337" s="412">
        <v>1</v>
      </c>
      <c r="C337" s="413"/>
      <c r="D337" s="412" t="s">
        <v>572</v>
      </c>
      <c r="E337" s="413"/>
      <c r="F337" s="414">
        <v>590</v>
      </c>
      <c r="G337" s="413"/>
      <c r="H337" s="282" t="s">
        <v>190</v>
      </c>
      <c r="I337" s="412" t="s">
        <v>489</v>
      </c>
      <c r="J337" s="413"/>
    </row>
    <row r="338" spans="2:10" ht="12.75" customHeight="1" x14ac:dyDescent="0.2">
      <c r="B338" s="412">
        <v>2</v>
      </c>
      <c r="C338" s="413"/>
      <c r="D338" s="412" t="s">
        <v>573</v>
      </c>
      <c r="E338" s="413"/>
      <c r="F338" s="414">
        <v>1339</v>
      </c>
      <c r="G338" s="413"/>
      <c r="H338" s="282" t="s">
        <v>318</v>
      </c>
      <c r="I338" s="412" t="s">
        <v>513</v>
      </c>
      <c r="J338" s="413"/>
    </row>
    <row r="339" spans="2:10" ht="12.75" customHeight="1" x14ac:dyDescent="0.2">
      <c r="B339" s="412">
        <v>3</v>
      </c>
      <c r="C339" s="413"/>
      <c r="D339" s="412" t="s">
        <v>574</v>
      </c>
      <c r="E339" s="413"/>
      <c r="F339" s="414">
        <v>613.6</v>
      </c>
      <c r="G339" s="413"/>
      <c r="H339" s="282" t="s">
        <v>376</v>
      </c>
      <c r="I339" s="412" t="s">
        <v>487</v>
      </c>
      <c r="J339" s="413"/>
    </row>
    <row r="340" spans="2:10" ht="12.75" customHeight="1" x14ac:dyDescent="0.2">
      <c r="B340" s="412">
        <v>4</v>
      </c>
      <c r="C340" s="413"/>
      <c r="D340" s="412" t="s">
        <v>575</v>
      </c>
      <c r="E340" s="413"/>
      <c r="F340" s="414">
        <v>1339</v>
      </c>
      <c r="G340" s="413"/>
      <c r="H340" s="282" t="s">
        <v>366</v>
      </c>
      <c r="I340" s="412" t="s">
        <v>513</v>
      </c>
      <c r="J340" s="413"/>
    </row>
    <row r="341" spans="2:10" ht="12.75" customHeight="1" x14ac:dyDescent="0.2">
      <c r="B341" s="412">
        <v>5</v>
      </c>
      <c r="C341" s="413"/>
      <c r="D341" s="412" t="s">
        <v>576</v>
      </c>
      <c r="E341" s="413"/>
      <c r="F341" s="414">
        <v>613.6</v>
      </c>
      <c r="G341" s="413"/>
      <c r="H341" s="282" t="s">
        <v>345</v>
      </c>
      <c r="I341" s="412" t="s">
        <v>487</v>
      </c>
      <c r="J341" s="413"/>
    </row>
    <row r="342" spans="2:10" ht="12.75" customHeight="1" x14ac:dyDescent="0.2">
      <c r="B342" s="412">
        <v>6</v>
      </c>
      <c r="C342" s="413"/>
      <c r="D342" s="412" t="s">
        <v>573</v>
      </c>
      <c r="E342" s="413"/>
      <c r="F342" s="414">
        <v>1339</v>
      </c>
      <c r="G342" s="413"/>
      <c r="H342" s="282" t="s">
        <v>297</v>
      </c>
      <c r="I342" s="412" t="s">
        <v>513</v>
      </c>
      <c r="J342" s="413"/>
    </row>
    <row r="343" spans="2:10" ht="12.75" customHeight="1" x14ac:dyDescent="0.2">
      <c r="B343" s="412">
        <v>7</v>
      </c>
      <c r="C343" s="413"/>
      <c r="D343" s="412" t="s">
        <v>572</v>
      </c>
      <c r="E343" s="413"/>
      <c r="F343" s="414">
        <v>590</v>
      </c>
      <c r="G343" s="413"/>
      <c r="H343" s="282" t="s">
        <v>345</v>
      </c>
      <c r="I343" s="412" t="s">
        <v>489</v>
      </c>
      <c r="J343" s="413"/>
    </row>
    <row r="344" spans="2:10" ht="12.75" customHeight="1" x14ac:dyDescent="0.2">
      <c r="B344" s="412">
        <v>8</v>
      </c>
      <c r="C344" s="413"/>
      <c r="D344" s="412" t="s">
        <v>576</v>
      </c>
      <c r="E344" s="413"/>
      <c r="F344" s="414">
        <v>613.6</v>
      </c>
      <c r="G344" s="413"/>
      <c r="H344" s="282" t="s">
        <v>193</v>
      </c>
      <c r="I344" s="412" t="s">
        <v>487</v>
      </c>
      <c r="J344" s="413"/>
    </row>
    <row r="345" spans="2:10" ht="12.75" customHeight="1" x14ac:dyDescent="0.2">
      <c r="B345" s="412">
        <v>9</v>
      </c>
      <c r="C345" s="413"/>
      <c r="D345" s="412" t="s">
        <v>572</v>
      </c>
      <c r="E345" s="413"/>
      <c r="F345" s="414">
        <v>590</v>
      </c>
      <c r="G345" s="413"/>
      <c r="H345" s="282" t="s">
        <v>194</v>
      </c>
      <c r="I345" s="412" t="s">
        <v>489</v>
      </c>
      <c r="J345" s="413"/>
    </row>
    <row r="346" spans="2:10" ht="12.75" customHeight="1" x14ac:dyDescent="0.2">
      <c r="B346" s="412">
        <v>10</v>
      </c>
      <c r="C346" s="413"/>
      <c r="D346" s="412" t="s">
        <v>575</v>
      </c>
      <c r="E346" s="413"/>
      <c r="F346" s="414">
        <v>1339</v>
      </c>
      <c r="G346" s="413"/>
      <c r="H346" s="282" t="s">
        <v>268</v>
      </c>
      <c r="I346" s="412" t="s">
        <v>513</v>
      </c>
      <c r="J346" s="413"/>
    </row>
    <row r="347" spans="2:10" x14ac:dyDescent="0.2">
      <c r="B347" s="416"/>
      <c r="C347" s="413"/>
      <c r="D347" s="416" t="s">
        <v>187</v>
      </c>
      <c r="E347" s="413"/>
      <c r="F347" s="417">
        <f>SUM(F337:F346)</f>
        <v>8966.7999999999993</v>
      </c>
      <c r="G347" s="413"/>
      <c r="H347" s="283"/>
      <c r="I347" s="416"/>
      <c r="J347" s="413"/>
    </row>
    <row r="348" spans="2:10" ht="45.6" customHeight="1" x14ac:dyDescent="0.2">
      <c r="B348" s="418" t="s">
        <v>577</v>
      </c>
      <c r="C348" s="419"/>
      <c r="D348" s="419"/>
      <c r="E348" s="419"/>
      <c r="F348" s="419"/>
      <c r="G348" s="419"/>
      <c r="H348" s="419"/>
      <c r="I348" s="419"/>
      <c r="J348" s="419"/>
    </row>
    <row r="349" spans="2:10" ht="12.75" customHeight="1" x14ac:dyDescent="0.2">
      <c r="B349" s="421" t="s">
        <v>175</v>
      </c>
      <c r="C349" s="413"/>
      <c r="D349" s="421" t="s">
        <v>176</v>
      </c>
      <c r="E349" s="413"/>
      <c r="F349" s="421" t="s">
        <v>177</v>
      </c>
      <c r="G349" s="413"/>
      <c r="H349" s="284" t="s">
        <v>178</v>
      </c>
      <c r="I349" s="421" t="s">
        <v>179</v>
      </c>
      <c r="J349" s="413"/>
    </row>
    <row r="350" spans="2:10" ht="12.75" customHeight="1" x14ac:dyDescent="0.2">
      <c r="B350" s="412">
        <v>1</v>
      </c>
      <c r="C350" s="413"/>
      <c r="D350" s="412" t="s">
        <v>578</v>
      </c>
      <c r="E350" s="413"/>
      <c r="F350" s="414">
        <v>215</v>
      </c>
      <c r="G350" s="413"/>
      <c r="H350" s="282" t="s">
        <v>297</v>
      </c>
      <c r="I350" s="412" t="s">
        <v>579</v>
      </c>
      <c r="J350" s="413"/>
    </row>
    <row r="351" spans="2:10" ht="12.75" customHeight="1" x14ac:dyDescent="0.2">
      <c r="B351" s="412">
        <v>2</v>
      </c>
      <c r="C351" s="413"/>
      <c r="D351" s="412" t="s">
        <v>580</v>
      </c>
      <c r="E351" s="413"/>
      <c r="F351" s="414">
        <v>180</v>
      </c>
      <c r="G351" s="413"/>
      <c r="H351" s="282" t="s">
        <v>332</v>
      </c>
      <c r="I351" s="412" t="s">
        <v>579</v>
      </c>
      <c r="J351" s="413"/>
    </row>
    <row r="352" spans="2:10" ht="12.75" customHeight="1" x14ac:dyDescent="0.2">
      <c r="B352" s="412">
        <v>3</v>
      </c>
      <c r="C352" s="413"/>
      <c r="D352" s="412" t="s">
        <v>580</v>
      </c>
      <c r="E352" s="413"/>
      <c r="F352" s="414">
        <v>180</v>
      </c>
      <c r="G352" s="413"/>
      <c r="H352" s="282" t="s">
        <v>336</v>
      </c>
      <c r="I352" s="412" t="s">
        <v>579</v>
      </c>
      <c r="J352" s="413"/>
    </row>
    <row r="353" spans="2:10" ht="12.75" customHeight="1" x14ac:dyDescent="0.2">
      <c r="B353" s="412">
        <v>4</v>
      </c>
      <c r="C353" s="413"/>
      <c r="D353" s="412" t="s">
        <v>578</v>
      </c>
      <c r="E353" s="413"/>
      <c r="F353" s="414">
        <v>180</v>
      </c>
      <c r="G353" s="413"/>
      <c r="H353" s="282" t="s">
        <v>297</v>
      </c>
      <c r="I353" s="412" t="s">
        <v>579</v>
      </c>
      <c r="J353" s="413"/>
    </row>
    <row r="354" spans="2:10" ht="12.75" customHeight="1" x14ac:dyDescent="0.2">
      <c r="B354" s="412">
        <v>5</v>
      </c>
      <c r="C354" s="413"/>
      <c r="D354" s="412" t="s">
        <v>581</v>
      </c>
      <c r="E354" s="413"/>
      <c r="F354" s="414">
        <v>338.8</v>
      </c>
      <c r="G354" s="413"/>
      <c r="H354" s="282" t="s">
        <v>268</v>
      </c>
      <c r="I354" s="412" t="s">
        <v>582</v>
      </c>
      <c r="J354" s="413"/>
    </row>
    <row r="355" spans="2:10" ht="12.75" customHeight="1" x14ac:dyDescent="0.2">
      <c r="B355" s="412">
        <v>6</v>
      </c>
      <c r="C355" s="413"/>
      <c r="D355" s="412" t="s">
        <v>583</v>
      </c>
      <c r="E355" s="413"/>
      <c r="F355" s="414">
        <v>300</v>
      </c>
      <c r="G355" s="413"/>
      <c r="H355" s="282" t="s">
        <v>502</v>
      </c>
      <c r="I355" s="412" t="s">
        <v>579</v>
      </c>
      <c r="J355" s="413"/>
    </row>
    <row r="356" spans="2:10" ht="12.75" customHeight="1" x14ac:dyDescent="0.2">
      <c r="B356" s="412">
        <v>7</v>
      </c>
      <c r="C356" s="413"/>
      <c r="D356" s="412" t="s">
        <v>578</v>
      </c>
      <c r="E356" s="413"/>
      <c r="F356" s="414">
        <v>180</v>
      </c>
      <c r="G356" s="413"/>
      <c r="H356" s="282" t="s">
        <v>243</v>
      </c>
      <c r="I356" s="412" t="s">
        <v>579</v>
      </c>
      <c r="J356" s="413"/>
    </row>
    <row r="357" spans="2:10" ht="12.75" customHeight="1" x14ac:dyDescent="0.2">
      <c r="B357" s="412">
        <v>8</v>
      </c>
      <c r="C357" s="413"/>
      <c r="D357" s="412" t="s">
        <v>584</v>
      </c>
      <c r="E357" s="413"/>
      <c r="F357" s="414">
        <v>180</v>
      </c>
      <c r="G357" s="413"/>
      <c r="H357" s="282" t="s">
        <v>366</v>
      </c>
      <c r="I357" s="412" t="s">
        <v>579</v>
      </c>
      <c r="J357" s="413"/>
    </row>
    <row r="358" spans="2:10" x14ac:dyDescent="0.2">
      <c r="B358" s="416"/>
      <c r="C358" s="413"/>
      <c r="D358" s="416" t="s">
        <v>187</v>
      </c>
      <c r="E358" s="413"/>
      <c r="F358" s="417">
        <f>SUM(F350:F357)</f>
        <v>1753.8</v>
      </c>
      <c r="G358" s="413"/>
      <c r="H358" s="283"/>
      <c r="I358" s="416"/>
      <c r="J358" s="413"/>
    </row>
    <row r="359" spans="2:10" ht="45.6" customHeight="1" x14ac:dyDescent="0.2">
      <c r="B359" s="418" t="s">
        <v>585</v>
      </c>
      <c r="C359" s="419"/>
      <c r="D359" s="419"/>
      <c r="E359" s="419"/>
      <c r="F359" s="419"/>
      <c r="G359" s="419"/>
      <c r="H359" s="419"/>
      <c r="I359" s="419"/>
      <c r="J359" s="419"/>
    </row>
    <row r="360" spans="2:10" ht="12.75" customHeight="1" x14ac:dyDescent="0.2">
      <c r="B360" s="421" t="s">
        <v>175</v>
      </c>
      <c r="C360" s="413"/>
      <c r="D360" s="421" t="s">
        <v>176</v>
      </c>
      <c r="E360" s="413"/>
      <c r="F360" s="421" t="s">
        <v>177</v>
      </c>
      <c r="G360" s="413"/>
      <c r="H360" s="284" t="s">
        <v>178</v>
      </c>
      <c r="I360" s="421" t="s">
        <v>179</v>
      </c>
      <c r="J360" s="413"/>
    </row>
    <row r="361" spans="2:10" ht="12.75" customHeight="1" x14ac:dyDescent="0.2">
      <c r="B361" s="412">
        <v>1</v>
      </c>
      <c r="C361" s="413"/>
      <c r="D361" s="412" t="s">
        <v>586</v>
      </c>
      <c r="E361" s="413"/>
      <c r="F361" s="414">
        <v>995.92</v>
      </c>
      <c r="G361" s="413"/>
      <c r="H361" s="282" t="s">
        <v>309</v>
      </c>
      <c r="I361" s="412" t="s">
        <v>587</v>
      </c>
      <c r="J361" s="413"/>
    </row>
    <row r="362" spans="2:10" ht="12.75" customHeight="1" x14ac:dyDescent="0.2">
      <c r="B362" s="412">
        <v>2</v>
      </c>
      <c r="C362" s="413"/>
      <c r="D362" s="412" t="s">
        <v>586</v>
      </c>
      <c r="E362" s="413"/>
      <c r="F362" s="414">
        <v>995.92</v>
      </c>
      <c r="G362" s="413"/>
      <c r="H362" s="282" t="s">
        <v>376</v>
      </c>
      <c r="I362" s="412" t="s">
        <v>587</v>
      </c>
      <c r="J362" s="413"/>
    </row>
    <row r="363" spans="2:10" ht="12.75" customHeight="1" x14ac:dyDescent="0.2">
      <c r="B363" s="412">
        <v>3</v>
      </c>
      <c r="C363" s="413"/>
      <c r="D363" s="412" t="s">
        <v>586</v>
      </c>
      <c r="E363" s="413"/>
      <c r="F363" s="414">
        <v>995.92</v>
      </c>
      <c r="G363" s="413"/>
      <c r="H363" s="282" t="s">
        <v>506</v>
      </c>
      <c r="I363" s="412" t="s">
        <v>587</v>
      </c>
      <c r="J363" s="413"/>
    </row>
    <row r="364" spans="2:10" x14ac:dyDescent="0.2">
      <c r="B364" s="416"/>
      <c r="C364" s="413"/>
      <c r="D364" s="416" t="s">
        <v>187</v>
      </c>
      <c r="E364" s="413"/>
      <c r="F364" s="417">
        <f>SUM(F361:F363)</f>
        <v>2987.7599999999998</v>
      </c>
      <c r="G364" s="413"/>
      <c r="H364" s="283"/>
      <c r="I364" s="416"/>
      <c r="J364" s="413"/>
    </row>
    <row r="365" spans="2:10" ht="45.6" customHeight="1" x14ac:dyDescent="0.2">
      <c r="B365" s="418" t="s">
        <v>588</v>
      </c>
      <c r="C365" s="419"/>
      <c r="D365" s="419"/>
      <c r="E365" s="419"/>
      <c r="F365" s="419"/>
      <c r="G365" s="419"/>
      <c r="H365" s="419"/>
      <c r="I365" s="419"/>
      <c r="J365" s="419"/>
    </row>
    <row r="366" spans="2:10" ht="12.75" customHeight="1" x14ac:dyDescent="0.2">
      <c r="B366" s="421" t="s">
        <v>175</v>
      </c>
      <c r="C366" s="413"/>
      <c r="D366" s="421" t="s">
        <v>176</v>
      </c>
      <c r="E366" s="413"/>
      <c r="F366" s="421" t="s">
        <v>177</v>
      </c>
      <c r="G366" s="413"/>
      <c r="H366" s="284" t="s">
        <v>178</v>
      </c>
      <c r="I366" s="421" t="s">
        <v>179</v>
      </c>
      <c r="J366" s="413"/>
    </row>
    <row r="367" spans="2:10" ht="12.75" customHeight="1" x14ac:dyDescent="0.2">
      <c r="B367" s="412">
        <v>1</v>
      </c>
      <c r="C367" s="413"/>
      <c r="D367" s="412" t="s">
        <v>589</v>
      </c>
      <c r="E367" s="413"/>
      <c r="F367" s="414">
        <v>280.83999999999997</v>
      </c>
      <c r="G367" s="413"/>
      <c r="H367" s="282" t="s">
        <v>549</v>
      </c>
      <c r="I367" s="412" t="s">
        <v>590</v>
      </c>
      <c r="J367" s="413"/>
    </row>
    <row r="368" spans="2:10" ht="12.75" customHeight="1" x14ac:dyDescent="0.2">
      <c r="B368" s="412">
        <v>2</v>
      </c>
      <c r="C368" s="413"/>
      <c r="D368" s="412" t="s">
        <v>589</v>
      </c>
      <c r="E368" s="413"/>
      <c r="F368" s="414">
        <v>485.8</v>
      </c>
      <c r="G368" s="413"/>
      <c r="H368" s="282" t="s">
        <v>384</v>
      </c>
      <c r="I368" s="412" t="s">
        <v>590</v>
      </c>
      <c r="J368" s="413"/>
    </row>
    <row r="369" spans="2:10" ht="12.75" customHeight="1" x14ac:dyDescent="0.2">
      <c r="B369" s="412">
        <v>3</v>
      </c>
      <c r="C369" s="413"/>
      <c r="D369" s="412" t="s">
        <v>589</v>
      </c>
      <c r="E369" s="413"/>
      <c r="F369" s="414">
        <v>300</v>
      </c>
      <c r="G369" s="413"/>
      <c r="H369" s="282" t="s">
        <v>591</v>
      </c>
      <c r="I369" s="412" t="s">
        <v>592</v>
      </c>
      <c r="J369" s="413"/>
    </row>
    <row r="370" spans="2:10" ht="12.75" customHeight="1" x14ac:dyDescent="0.2">
      <c r="B370" s="412">
        <v>4</v>
      </c>
      <c r="C370" s="413"/>
      <c r="D370" s="412" t="s">
        <v>589</v>
      </c>
      <c r="E370" s="413"/>
      <c r="F370" s="414">
        <v>100</v>
      </c>
      <c r="G370" s="413"/>
      <c r="H370" s="282" t="s">
        <v>215</v>
      </c>
      <c r="I370" s="412" t="s">
        <v>592</v>
      </c>
      <c r="J370" s="413"/>
    </row>
    <row r="371" spans="2:10" ht="12.75" customHeight="1" x14ac:dyDescent="0.2">
      <c r="B371" s="412">
        <v>5</v>
      </c>
      <c r="C371" s="413"/>
      <c r="D371" s="412" t="s">
        <v>589</v>
      </c>
      <c r="E371" s="413"/>
      <c r="F371" s="414">
        <v>120</v>
      </c>
      <c r="G371" s="413"/>
      <c r="H371" s="282" t="s">
        <v>222</v>
      </c>
      <c r="I371" s="412" t="s">
        <v>593</v>
      </c>
      <c r="J371" s="413"/>
    </row>
    <row r="372" spans="2:10" ht="12.75" customHeight="1" x14ac:dyDescent="0.2">
      <c r="B372" s="412">
        <v>6</v>
      </c>
      <c r="C372" s="413"/>
      <c r="D372" s="412" t="s">
        <v>589</v>
      </c>
      <c r="E372" s="413"/>
      <c r="F372" s="414">
        <v>360</v>
      </c>
      <c r="G372" s="413"/>
      <c r="H372" s="282" t="s">
        <v>222</v>
      </c>
      <c r="I372" s="412" t="s">
        <v>593</v>
      </c>
      <c r="J372" s="413"/>
    </row>
    <row r="373" spans="2:10" ht="12.75" customHeight="1" x14ac:dyDescent="0.2">
      <c r="B373" s="412">
        <v>7</v>
      </c>
      <c r="C373" s="413"/>
      <c r="D373" s="412" t="s">
        <v>589</v>
      </c>
      <c r="E373" s="413"/>
      <c r="F373" s="414">
        <v>270</v>
      </c>
      <c r="G373" s="413"/>
      <c r="H373" s="282" t="s">
        <v>336</v>
      </c>
      <c r="I373" s="412" t="s">
        <v>594</v>
      </c>
      <c r="J373" s="413"/>
    </row>
    <row r="374" spans="2:10" ht="12.75" customHeight="1" x14ac:dyDescent="0.2">
      <c r="B374" s="412">
        <v>8</v>
      </c>
      <c r="C374" s="413"/>
      <c r="D374" s="412" t="s">
        <v>589</v>
      </c>
      <c r="E374" s="413"/>
      <c r="F374" s="414">
        <v>90</v>
      </c>
      <c r="G374" s="413"/>
      <c r="H374" s="282" t="s">
        <v>336</v>
      </c>
      <c r="I374" s="412" t="s">
        <v>594</v>
      </c>
      <c r="J374" s="413"/>
    </row>
    <row r="375" spans="2:10" ht="12.75" customHeight="1" x14ac:dyDescent="0.2">
      <c r="B375" s="412">
        <v>9</v>
      </c>
      <c r="C375" s="413"/>
      <c r="D375" s="412" t="s">
        <v>589</v>
      </c>
      <c r="E375" s="413"/>
      <c r="F375" s="414">
        <v>100</v>
      </c>
      <c r="G375" s="413"/>
      <c r="H375" s="282" t="s">
        <v>304</v>
      </c>
      <c r="I375" s="412" t="s">
        <v>592</v>
      </c>
      <c r="J375" s="413"/>
    </row>
    <row r="376" spans="2:10" ht="12.75" customHeight="1" x14ac:dyDescent="0.2">
      <c r="B376" s="412">
        <v>10</v>
      </c>
      <c r="C376" s="413"/>
      <c r="D376" s="412" t="s">
        <v>589</v>
      </c>
      <c r="E376" s="413"/>
      <c r="F376" s="414">
        <v>120</v>
      </c>
      <c r="G376" s="413"/>
      <c r="H376" s="282" t="s">
        <v>304</v>
      </c>
      <c r="I376" s="412" t="s">
        <v>593</v>
      </c>
      <c r="J376" s="413"/>
    </row>
    <row r="377" spans="2:10" ht="12.75" customHeight="1" x14ac:dyDescent="0.2">
      <c r="B377" s="412">
        <v>11</v>
      </c>
      <c r="C377" s="413"/>
      <c r="D377" s="412" t="s">
        <v>589</v>
      </c>
      <c r="E377" s="413"/>
      <c r="F377" s="414">
        <v>322.56</v>
      </c>
      <c r="G377" s="413"/>
      <c r="H377" s="282" t="s">
        <v>226</v>
      </c>
      <c r="I377" s="412" t="s">
        <v>590</v>
      </c>
      <c r="J377" s="413"/>
    </row>
    <row r="378" spans="2:10" x14ac:dyDescent="0.2">
      <c r="B378" s="416"/>
      <c r="C378" s="413"/>
      <c r="D378" s="416" t="s">
        <v>187</v>
      </c>
      <c r="E378" s="413"/>
      <c r="F378" s="417">
        <f>SUM(F367:F377)</f>
        <v>2549.1999999999998</v>
      </c>
      <c r="G378" s="413"/>
      <c r="H378" s="283"/>
      <c r="I378" s="416"/>
      <c r="J378" s="413"/>
    </row>
    <row r="379" spans="2:10" ht="45.6" customHeight="1" x14ac:dyDescent="0.2">
      <c r="B379" s="418" t="s">
        <v>320</v>
      </c>
      <c r="C379" s="419"/>
      <c r="D379" s="419"/>
      <c r="E379" s="419"/>
      <c r="F379" s="419"/>
      <c r="G379" s="419"/>
      <c r="H379" s="419"/>
      <c r="I379" s="419"/>
      <c r="J379" s="419"/>
    </row>
    <row r="380" spans="2:10" ht="12.75" customHeight="1" x14ac:dyDescent="0.2">
      <c r="B380" s="421" t="s">
        <v>175</v>
      </c>
      <c r="C380" s="413"/>
      <c r="D380" s="421" t="s">
        <v>176</v>
      </c>
      <c r="E380" s="413"/>
      <c r="F380" s="421" t="s">
        <v>177</v>
      </c>
      <c r="G380" s="413"/>
      <c r="H380" s="284" t="s">
        <v>178</v>
      </c>
      <c r="I380" s="421" t="s">
        <v>179</v>
      </c>
      <c r="J380" s="413"/>
    </row>
    <row r="381" spans="2:10" ht="12.75" customHeight="1" x14ac:dyDescent="0.2">
      <c r="B381" s="412">
        <v>1</v>
      </c>
      <c r="C381" s="413"/>
      <c r="D381" s="412" t="s">
        <v>331</v>
      </c>
      <c r="E381" s="413"/>
      <c r="F381" s="414">
        <v>493.53</v>
      </c>
      <c r="G381" s="413"/>
      <c r="H381" s="282" t="s">
        <v>336</v>
      </c>
      <c r="I381" s="412" t="s">
        <v>333</v>
      </c>
      <c r="J381" s="413"/>
    </row>
    <row r="382" spans="2:10" ht="12.75" customHeight="1" x14ac:dyDescent="0.2">
      <c r="B382" s="412">
        <v>2</v>
      </c>
      <c r="C382" s="413"/>
      <c r="D382" s="412" t="s">
        <v>595</v>
      </c>
      <c r="E382" s="413"/>
      <c r="F382" s="414">
        <v>60.1</v>
      </c>
      <c r="G382" s="413"/>
      <c r="H382" s="282" t="s">
        <v>202</v>
      </c>
      <c r="I382" s="412" t="s">
        <v>596</v>
      </c>
      <c r="J382" s="413"/>
    </row>
    <row r="383" spans="2:10" ht="12.75" customHeight="1" x14ac:dyDescent="0.2">
      <c r="B383" s="412">
        <v>3</v>
      </c>
      <c r="C383" s="413"/>
      <c r="D383" s="412" t="s">
        <v>595</v>
      </c>
      <c r="E383" s="413"/>
      <c r="F383" s="414">
        <v>98.6</v>
      </c>
      <c r="G383" s="413"/>
      <c r="H383" s="282" t="s">
        <v>376</v>
      </c>
      <c r="I383" s="412" t="s">
        <v>343</v>
      </c>
      <c r="J383" s="413"/>
    </row>
    <row r="384" spans="2:10" ht="12.75" customHeight="1" x14ac:dyDescent="0.2">
      <c r="B384" s="412">
        <v>4</v>
      </c>
      <c r="C384" s="413"/>
      <c r="D384" s="412" t="s">
        <v>595</v>
      </c>
      <c r="E384" s="413"/>
      <c r="F384" s="414">
        <v>324.89999999999998</v>
      </c>
      <c r="G384" s="413"/>
      <c r="H384" s="282" t="s">
        <v>202</v>
      </c>
      <c r="I384" s="412" t="s">
        <v>597</v>
      </c>
      <c r="J384" s="413"/>
    </row>
    <row r="385" spans="2:10" ht="12.75" customHeight="1" x14ac:dyDescent="0.2">
      <c r="B385" s="412">
        <v>5</v>
      </c>
      <c r="C385" s="413"/>
      <c r="D385" s="412" t="s">
        <v>598</v>
      </c>
      <c r="E385" s="413"/>
      <c r="F385" s="414">
        <v>429.53</v>
      </c>
      <c r="G385" s="413"/>
      <c r="H385" s="282" t="s">
        <v>336</v>
      </c>
      <c r="I385" s="412" t="s">
        <v>333</v>
      </c>
      <c r="J385" s="413"/>
    </row>
    <row r="386" spans="2:10" ht="12.75" customHeight="1" x14ac:dyDescent="0.2">
      <c r="B386" s="412">
        <v>6</v>
      </c>
      <c r="C386" s="413"/>
      <c r="D386" s="412" t="s">
        <v>599</v>
      </c>
      <c r="E386" s="413"/>
      <c r="F386" s="414">
        <v>631.79999999999995</v>
      </c>
      <c r="G386" s="413"/>
      <c r="H386" s="282" t="s">
        <v>345</v>
      </c>
      <c r="I386" s="412" t="s">
        <v>346</v>
      </c>
      <c r="J386" s="413"/>
    </row>
    <row r="387" spans="2:10" ht="12.75" customHeight="1" x14ac:dyDescent="0.2">
      <c r="B387" s="412">
        <v>7</v>
      </c>
      <c r="C387" s="413"/>
      <c r="D387" s="412" t="s">
        <v>600</v>
      </c>
      <c r="E387" s="413"/>
      <c r="F387" s="414">
        <v>424.6</v>
      </c>
      <c r="G387" s="413"/>
      <c r="H387" s="282" t="s">
        <v>241</v>
      </c>
      <c r="I387" s="412" t="s">
        <v>346</v>
      </c>
      <c r="J387" s="413"/>
    </row>
    <row r="388" spans="2:10" x14ac:dyDescent="0.2">
      <c r="B388" s="416"/>
      <c r="C388" s="413"/>
      <c r="D388" s="416" t="s">
        <v>187</v>
      </c>
      <c r="E388" s="413"/>
      <c r="F388" s="417">
        <f>SUM(F381:F387)</f>
        <v>2463.06</v>
      </c>
      <c r="G388" s="413"/>
      <c r="H388" s="283"/>
      <c r="I388" s="416"/>
      <c r="J388" s="413"/>
    </row>
    <row r="389" spans="2:10" ht="45.6" customHeight="1" x14ac:dyDescent="0.2">
      <c r="B389" s="418" t="s">
        <v>601</v>
      </c>
      <c r="C389" s="419"/>
      <c r="D389" s="419"/>
      <c r="E389" s="419"/>
      <c r="F389" s="419"/>
      <c r="G389" s="419"/>
      <c r="H389" s="419"/>
      <c r="I389" s="419"/>
      <c r="J389" s="419"/>
    </row>
    <row r="390" spans="2:10" ht="12.75" customHeight="1" x14ac:dyDescent="0.2">
      <c r="B390" s="421" t="s">
        <v>175</v>
      </c>
      <c r="C390" s="413"/>
      <c r="D390" s="421" t="s">
        <v>176</v>
      </c>
      <c r="E390" s="413"/>
      <c r="F390" s="421" t="s">
        <v>177</v>
      </c>
      <c r="G390" s="413"/>
      <c r="H390" s="284" t="s">
        <v>178</v>
      </c>
      <c r="I390" s="421" t="s">
        <v>179</v>
      </c>
      <c r="J390" s="413"/>
    </row>
    <row r="391" spans="2:10" ht="12.75" customHeight="1" x14ac:dyDescent="0.2">
      <c r="B391" s="412">
        <v>1</v>
      </c>
      <c r="C391" s="413"/>
      <c r="D391" s="412" t="s">
        <v>602</v>
      </c>
      <c r="E391" s="413"/>
      <c r="F391" s="414">
        <v>36000</v>
      </c>
      <c r="G391" s="413"/>
      <c r="H391" s="282" t="s">
        <v>502</v>
      </c>
      <c r="I391" s="412" t="s">
        <v>603</v>
      </c>
      <c r="J391" s="413"/>
    </row>
    <row r="392" spans="2:10" ht="12.75" customHeight="1" x14ac:dyDescent="0.2">
      <c r="B392" s="412">
        <v>2</v>
      </c>
      <c r="C392" s="413"/>
      <c r="D392" s="412" t="s">
        <v>604</v>
      </c>
      <c r="E392" s="413"/>
      <c r="F392" s="414">
        <v>1688</v>
      </c>
      <c r="G392" s="413"/>
      <c r="H392" s="282" t="s">
        <v>215</v>
      </c>
      <c r="I392" s="412" t="s">
        <v>605</v>
      </c>
      <c r="J392" s="413"/>
    </row>
    <row r="393" spans="2:10" ht="12.75" customHeight="1" x14ac:dyDescent="0.2">
      <c r="B393" s="412">
        <v>3</v>
      </c>
      <c r="C393" s="413"/>
      <c r="D393" s="412" t="s">
        <v>45</v>
      </c>
      <c r="E393" s="413"/>
      <c r="F393" s="414">
        <v>9299.77</v>
      </c>
      <c r="G393" s="413"/>
      <c r="H393" s="282" t="s">
        <v>194</v>
      </c>
      <c r="I393" s="412" t="s">
        <v>606</v>
      </c>
      <c r="J393" s="413"/>
    </row>
    <row r="394" spans="2:10" x14ac:dyDescent="0.2">
      <c r="B394" s="416"/>
      <c r="C394" s="413"/>
      <c r="D394" s="416" t="s">
        <v>187</v>
      </c>
      <c r="E394" s="413"/>
      <c r="F394" s="417">
        <f>SUM(F391:F393)</f>
        <v>46987.770000000004</v>
      </c>
      <c r="G394" s="413"/>
      <c r="H394" s="283"/>
      <c r="I394" s="416"/>
      <c r="J394" s="413"/>
    </row>
    <row r="395" spans="2:10" ht="12.6" customHeight="1" x14ac:dyDescent="0.2"/>
    <row r="396" spans="2:10" ht="45.75" customHeight="1" x14ac:dyDescent="0.2"/>
    <row r="397" spans="2:10" x14ac:dyDescent="0.2">
      <c r="E397" s="285" t="s">
        <v>607</v>
      </c>
      <c r="F397" s="300">
        <f>F18</f>
        <v>525417.55000000005</v>
      </c>
    </row>
    <row r="398" spans="2:10" x14ac:dyDescent="0.2">
      <c r="E398" s="285" t="s">
        <v>369</v>
      </c>
      <c r="F398" s="301">
        <f>F24+F28+F36+F76+F97+F113+F150+F154+F160+F189+F194+F220+F224+F231+F288+F294+F315+F328+F334+F347+F358+F364+F378+F388-1000-1448.9</f>
        <v>157505</v>
      </c>
      <c r="H398" s="302"/>
    </row>
    <row r="399" spans="2:10" x14ac:dyDescent="0.2">
      <c r="E399" s="285" t="s">
        <v>608</v>
      </c>
      <c r="F399" s="301">
        <f>F119+F125+F131+F136+F143</f>
        <v>40549.26</v>
      </c>
    </row>
    <row r="400" spans="2:10" x14ac:dyDescent="0.2">
      <c r="E400" s="285" t="s">
        <v>609</v>
      </c>
      <c r="F400" s="301">
        <f>F394</f>
        <v>46987.770000000004</v>
      </c>
    </row>
    <row r="401" spans="5:6" x14ac:dyDescent="0.2">
      <c r="E401" s="285" t="s">
        <v>187</v>
      </c>
      <c r="F401" s="300">
        <f>SUM(F397:F400)</f>
        <v>770459.58000000007</v>
      </c>
    </row>
    <row r="402" spans="5:6" x14ac:dyDescent="0.2">
      <c r="F402" s="303"/>
    </row>
    <row r="403" spans="5:6" x14ac:dyDescent="0.2">
      <c r="F403" s="303"/>
    </row>
  </sheetData>
  <mergeCells count="1439">
    <mergeCell ref="B17:C17"/>
    <mergeCell ref="D17:E17"/>
    <mergeCell ref="F17:G17"/>
    <mergeCell ref="I17:J17"/>
    <mergeCell ref="B18:C18"/>
    <mergeCell ref="D18:E18"/>
    <mergeCell ref="F18:G18"/>
    <mergeCell ref="I18:J18"/>
    <mergeCell ref="B15:C15"/>
    <mergeCell ref="D15:E15"/>
    <mergeCell ref="F15:G15"/>
    <mergeCell ref="I15:J15"/>
    <mergeCell ref="B16:C16"/>
    <mergeCell ref="D16:E16"/>
    <mergeCell ref="F16:G16"/>
    <mergeCell ref="I16:J16"/>
    <mergeCell ref="D3:F3"/>
    <mergeCell ref="C6:H6"/>
    <mergeCell ref="C8:H8"/>
    <mergeCell ref="C10:H10"/>
    <mergeCell ref="B13:J13"/>
    <mergeCell ref="B14:C14"/>
    <mergeCell ref="D14:E14"/>
    <mergeCell ref="F14:G14"/>
    <mergeCell ref="I14:J14"/>
    <mergeCell ref="B22:C22"/>
    <mergeCell ref="D22:E22"/>
    <mergeCell ref="F22:G22"/>
    <mergeCell ref="I22:J22"/>
    <mergeCell ref="B23:C23"/>
    <mergeCell ref="D23:E23"/>
    <mergeCell ref="F23:G23"/>
    <mergeCell ref="I23:J23"/>
    <mergeCell ref="B19:J19"/>
    <mergeCell ref="B20:C20"/>
    <mergeCell ref="D20:E20"/>
    <mergeCell ref="F20:G20"/>
    <mergeCell ref="I20:J20"/>
    <mergeCell ref="B21:C21"/>
    <mergeCell ref="D21:E21"/>
    <mergeCell ref="F21:G21"/>
    <mergeCell ref="I21:J21"/>
    <mergeCell ref="B27:C27"/>
    <mergeCell ref="D27:E27"/>
    <mergeCell ref="F27:G27"/>
    <mergeCell ref="I27:J27"/>
    <mergeCell ref="B28:C28"/>
    <mergeCell ref="D28:E28"/>
    <mergeCell ref="F28:G28"/>
    <mergeCell ref="I28:J28"/>
    <mergeCell ref="B24:C24"/>
    <mergeCell ref="D24:E24"/>
    <mergeCell ref="F24:G24"/>
    <mergeCell ref="I24:J24"/>
    <mergeCell ref="B25:J25"/>
    <mergeCell ref="B26:C26"/>
    <mergeCell ref="D26:E26"/>
    <mergeCell ref="F26:G26"/>
    <mergeCell ref="I26:J26"/>
    <mergeCell ref="B34:C34"/>
    <mergeCell ref="D34:E34"/>
    <mergeCell ref="F34:G34"/>
    <mergeCell ref="I34:J34"/>
    <mergeCell ref="B35:C35"/>
    <mergeCell ref="D35:E35"/>
    <mergeCell ref="F35:G35"/>
    <mergeCell ref="I35:J35"/>
    <mergeCell ref="B32:C32"/>
    <mergeCell ref="D32:E32"/>
    <mergeCell ref="F32:G32"/>
    <mergeCell ref="I32:J32"/>
    <mergeCell ref="B33:C33"/>
    <mergeCell ref="D33:E33"/>
    <mergeCell ref="F33:G33"/>
    <mergeCell ref="I33:J33"/>
    <mergeCell ref="B29:J29"/>
    <mergeCell ref="B30:C30"/>
    <mergeCell ref="D30:E30"/>
    <mergeCell ref="F30:G30"/>
    <mergeCell ref="I30:J30"/>
    <mergeCell ref="B31:C31"/>
    <mergeCell ref="D31:E31"/>
    <mergeCell ref="F31:G31"/>
    <mergeCell ref="I31:J31"/>
    <mergeCell ref="B39:C39"/>
    <mergeCell ref="D39:E39"/>
    <mergeCell ref="F39:G39"/>
    <mergeCell ref="I39:J39"/>
    <mergeCell ref="B40:C40"/>
    <mergeCell ref="D40:E40"/>
    <mergeCell ref="F40:G40"/>
    <mergeCell ref="I40:J40"/>
    <mergeCell ref="B36:C36"/>
    <mergeCell ref="D36:E36"/>
    <mergeCell ref="F36:G36"/>
    <mergeCell ref="I36:J36"/>
    <mergeCell ref="B37:J37"/>
    <mergeCell ref="B38:C38"/>
    <mergeCell ref="D38:E38"/>
    <mergeCell ref="F38:G38"/>
    <mergeCell ref="I38:J38"/>
    <mergeCell ref="B45:C45"/>
    <mergeCell ref="D45:E45"/>
    <mergeCell ref="F45:G45"/>
    <mergeCell ref="I45:J45"/>
    <mergeCell ref="B46:C46"/>
    <mergeCell ref="D46:E46"/>
    <mergeCell ref="F46:G46"/>
    <mergeCell ref="I46:J46"/>
    <mergeCell ref="B43:C43"/>
    <mergeCell ref="D43:E43"/>
    <mergeCell ref="F43:G43"/>
    <mergeCell ref="I43:J43"/>
    <mergeCell ref="B44:C44"/>
    <mergeCell ref="D44:E44"/>
    <mergeCell ref="F44:G44"/>
    <mergeCell ref="I44:J44"/>
    <mergeCell ref="B41:C41"/>
    <mergeCell ref="D41:E41"/>
    <mergeCell ref="F41:G41"/>
    <mergeCell ref="I41:J41"/>
    <mergeCell ref="B42:C42"/>
    <mergeCell ref="D42:E42"/>
    <mergeCell ref="F42:G42"/>
    <mergeCell ref="I42:J42"/>
    <mergeCell ref="B51:C51"/>
    <mergeCell ref="D51:E51"/>
    <mergeCell ref="F51:G51"/>
    <mergeCell ref="I51:J51"/>
    <mergeCell ref="B52:C52"/>
    <mergeCell ref="D52:E52"/>
    <mergeCell ref="F52:G52"/>
    <mergeCell ref="I52:J52"/>
    <mergeCell ref="B49:C49"/>
    <mergeCell ref="D49:E49"/>
    <mergeCell ref="F49:G49"/>
    <mergeCell ref="I49:J49"/>
    <mergeCell ref="B50:C50"/>
    <mergeCell ref="D50:E50"/>
    <mergeCell ref="F50:G50"/>
    <mergeCell ref="I50:J50"/>
    <mergeCell ref="B47:C47"/>
    <mergeCell ref="D47:E47"/>
    <mergeCell ref="F47:G47"/>
    <mergeCell ref="I47:J47"/>
    <mergeCell ref="B48:C48"/>
    <mergeCell ref="D48:E48"/>
    <mergeCell ref="F48:G48"/>
    <mergeCell ref="I48:J48"/>
    <mergeCell ref="B57:C57"/>
    <mergeCell ref="D57:E57"/>
    <mergeCell ref="F57:G57"/>
    <mergeCell ref="I57:J57"/>
    <mergeCell ref="B58:C58"/>
    <mergeCell ref="D58:E58"/>
    <mergeCell ref="F58:G58"/>
    <mergeCell ref="I58:J58"/>
    <mergeCell ref="B55:C55"/>
    <mergeCell ref="D55:E55"/>
    <mergeCell ref="F55:G55"/>
    <mergeCell ref="I55:J55"/>
    <mergeCell ref="B56:C56"/>
    <mergeCell ref="D56:E56"/>
    <mergeCell ref="F56:G56"/>
    <mergeCell ref="I56:J56"/>
    <mergeCell ref="B53:C53"/>
    <mergeCell ref="D53:E53"/>
    <mergeCell ref="F53:G53"/>
    <mergeCell ref="I53:J53"/>
    <mergeCell ref="B54:C54"/>
    <mergeCell ref="D54:E54"/>
    <mergeCell ref="F54:G54"/>
    <mergeCell ref="I54:J54"/>
    <mergeCell ref="B63:C63"/>
    <mergeCell ref="D63:E63"/>
    <mergeCell ref="F63:G63"/>
    <mergeCell ref="I63:J63"/>
    <mergeCell ref="B64:C64"/>
    <mergeCell ref="D64:E64"/>
    <mergeCell ref="F64:G64"/>
    <mergeCell ref="I64:J64"/>
    <mergeCell ref="B61:C61"/>
    <mergeCell ref="D61:E61"/>
    <mergeCell ref="F61:G61"/>
    <mergeCell ref="I61:J61"/>
    <mergeCell ref="B62:C62"/>
    <mergeCell ref="D62:E62"/>
    <mergeCell ref="F62:G62"/>
    <mergeCell ref="I62:J62"/>
    <mergeCell ref="B59:C59"/>
    <mergeCell ref="D59:E59"/>
    <mergeCell ref="F59:G59"/>
    <mergeCell ref="I59:J59"/>
    <mergeCell ref="B60:C60"/>
    <mergeCell ref="D60:E60"/>
    <mergeCell ref="F60:G60"/>
    <mergeCell ref="I60:J60"/>
    <mergeCell ref="B69:C69"/>
    <mergeCell ref="D69:E69"/>
    <mergeCell ref="F69:G69"/>
    <mergeCell ref="I69:J69"/>
    <mergeCell ref="B70:C70"/>
    <mergeCell ref="D70:E70"/>
    <mergeCell ref="F70:G70"/>
    <mergeCell ref="I70:J70"/>
    <mergeCell ref="B67:C67"/>
    <mergeCell ref="D67:E67"/>
    <mergeCell ref="F67:G67"/>
    <mergeCell ref="I67:J67"/>
    <mergeCell ref="B68:C68"/>
    <mergeCell ref="D68:E68"/>
    <mergeCell ref="F68:G68"/>
    <mergeCell ref="I68:J68"/>
    <mergeCell ref="B65:C65"/>
    <mergeCell ref="D65:E65"/>
    <mergeCell ref="F65:G65"/>
    <mergeCell ref="I65:J65"/>
    <mergeCell ref="B66:C66"/>
    <mergeCell ref="D66:E66"/>
    <mergeCell ref="F66:G66"/>
    <mergeCell ref="I66:J66"/>
    <mergeCell ref="B75:C75"/>
    <mergeCell ref="D75:E75"/>
    <mergeCell ref="F75:G75"/>
    <mergeCell ref="I75:J75"/>
    <mergeCell ref="B76:C76"/>
    <mergeCell ref="D76:E76"/>
    <mergeCell ref="F76:G76"/>
    <mergeCell ref="I76:J76"/>
    <mergeCell ref="B73:C73"/>
    <mergeCell ref="D73:E73"/>
    <mergeCell ref="F73:G73"/>
    <mergeCell ref="I73:J73"/>
    <mergeCell ref="B74:C74"/>
    <mergeCell ref="D74:E74"/>
    <mergeCell ref="F74:G74"/>
    <mergeCell ref="I74:J74"/>
    <mergeCell ref="B71:C71"/>
    <mergeCell ref="D71:E71"/>
    <mergeCell ref="F71:G71"/>
    <mergeCell ref="I71:J71"/>
    <mergeCell ref="B72:C72"/>
    <mergeCell ref="D72:E72"/>
    <mergeCell ref="F72:G72"/>
    <mergeCell ref="I72:J72"/>
    <mergeCell ref="B82:C82"/>
    <mergeCell ref="D82:E82"/>
    <mergeCell ref="F82:G82"/>
    <mergeCell ref="I82:J82"/>
    <mergeCell ref="B83:C83"/>
    <mergeCell ref="D83:E83"/>
    <mergeCell ref="F83:G83"/>
    <mergeCell ref="I83:J83"/>
    <mergeCell ref="B80:C80"/>
    <mergeCell ref="D80:E80"/>
    <mergeCell ref="F80:G80"/>
    <mergeCell ref="I80:J80"/>
    <mergeCell ref="B81:C81"/>
    <mergeCell ref="D81:E81"/>
    <mergeCell ref="F81:G81"/>
    <mergeCell ref="I81:J81"/>
    <mergeCell ref="B77:J77"/>
    <mergeCell ref="B78:C78"/>
    <mergeCell ref="D78:E78"/>
    <mergeCell ref="F78:G78"/>
    <mergeCell ref="I78:J78"/>
    <mergeCell ref="B79:C79"/>
    <mergeCell ref="D79:E79"/>
    <mergeCell ref="F79:G79"/>
    <mergeCell ref="I79:J79"/>
    <mergeCell ref="B88:C88"/>
    <mergeCell ref="D88:E88"/>
    <mergeCell ref="F88:G88"/>
    <mergeCell ref="I88:J88"/>
    <mergeCell ref="B89:C89"/>
    <mergeCell ref="D89:E89"/>
    <mergeCell ref="F89:G89"/>
    <mergeCell ref="I89:J89"/>
    <mergeCell ref="B86:C86"/>
    <mergeCell ref="D86:E86"/>
    <mergeCell ref="F86:G86"/>
    <mergeCell ref="I86:J86"/>
    <mergeCell ref="B87:C87"/>
    <mergeCell ref="D87:E87"/>
    <mergeCell ref="F87:G87"/>
    <mergeCell ref="I87:J87"/>
    <mergeCell ref="B84:C84"/>
    <mergeCell ref="D84:E84"/>
    <mergeCell ref="F84:G84"/>
    <mergeCell ref="I84:J84"/>
    <mergeCell ref="B85:C85"/>
    <mergeCell ref="D85:E85"/>
    <mergeCell ref="F85:G85"/>
    <mergeCell ref="I85:J85"/>
    <mergeCell ref="B94:C94"/>
    <mergeCell ref="D94:E94"/>
    <mergeCell ref="F94:G94"/>
    <mergeCell ref="I94:J94"/>
    <mergeCell ref="B95:C95"/>
    <mergeCell ref="D95:E95"/>
    <mergeCell ref="F95:G95"/>
    <mergeCell ref="I95:J95"/>
    <mergeCell ref="B92:C92"/>
    <mergeCell ref="D92:E92"/>
    <mergeCell ref="F92:G92"/>
    <mergeCell ref="I92:J92"/>
    <mergeCell ref="B93:C93"/>
    <mergeCell ref="D93:E93"/>
    <mergeCell ref="F93:G93"/>
    <mergeCell ref="I93:J93"/>
    <mergeCell ref="B90:C90"/>
    <mergeCell ref="D90:E90"/>
    <mergeCell ref="F90:G90"/>
    <mergeCell ref="I90:J90"/>
    <mergeCell ref="B91:C91"/>
    <mergeCell ref="D91:E91"/>
    <mergeCell ref="F91:G91"/>
    <mergeCell ref="I91:J91"/>
    <mergeCell ref="B98:J98"/>
    <mergeCell ref="B99:C99"/>
    <mergeCell ref="D99:E99"/>
    <mergeCell ref="F99:G99"/>
    <mergeCell ref="I99:J99"/>
    <mergeCell ref="B100:C100"/>
    <mergeCell ref="D100:E100"/>
    <mergeCell ref="F100:G100"/>
    <mergeCell ref="I100:J100"/>
    <mergeCell ref="B96:C96"/>
    <mergeCell ref="D96:E96"/>
    <mergeCell ref="F96:G96"/>
    <mergeCell ref="I96:J96"/>
    <mergeCell ref="B97:C97"/>
    <mergeCell ref="D97:E97"/>
    <mergeCell ref="F97:G97"/>
    <mergeCell ref="I97:J97"/>
    <mergeCell ref="B105:C105"/>
    <mergeCell ref="D105:E105"/>
    <mergeCell ref="F105:G105"/>
    <mergeCell ref="I105:J105"/>
    <mergeCell ref="B106:C106"/>
    <mergeCell ref="D106:E106"/>
    <mergeCell ref="F106:G106"/>
    <mergeCell ref="I106:J106"/>
    <mergeCell ref="B103:C103"/>
    <mergeCell ref="D103:E103"/>
    <mergeCell ref="F103:G103"/>
    <mergeCell ref="I103:J103"/>
    <mergeCell ref="B104:C104"/>
    <mergeCell ref="D104:E104"/>
    <mergeCell ref="F104:G104"/>
    <mergeCell ref="I104:J104"/>
    <mergeCell ref="B101:C101"/>
    <mergeCell ref="D101:E101"/>
    <mergeCell ref="F101:G101"/>
    <mergeCell ref="I101:J101"/>
    <mergeCell ref="B102:C102"/>
    <mergeCell ref="D102:E102"/>
    <mergeCell ref="F102:G102"/>
    <mergeCell ref="I102:J102"/>
    <mergeCell ref="B111:C111"/>
    <mergeCell ref="D111:E111"/>
    <mergeCell ref="F111:G111"/>
    <mergeCell ref="I111:J111"/>
    <mergeCell ref="B112:C112"/>
    <mergeCell ref="D112:E112"/>
    <mergeCell ref="F112:G112"/>
    <mergeCell ref="I112:J112"/>
    <mergeCell ref="B109:C109"/>
    <mergeCell ref="D109:E109"/>
    <mergeCell ref="F109:G109"/>
    <mergeCell ref="I109:J109"/>
    <mergeCell ref="B110:C110"/>
    <mergeCell ref="D110:E110"/>
    <mergeCell ref="F110:G110"/>
    <mergeCell ref="I110:J110"/>
    <mergeCell ref="B107:C107"/>
    <mergeCell ref="D107:E107"/>
    <mergeCell ref="F107:G107"/>
    <mergeCell ref="I107:J107"/>
    <mergeCell ref="B108:C108"/>
    <mergeCell ref="D108:E108"/>
    <mergeCell ref="F108:G108"/>
    <mergeCell ref="I108:J108"/>
    <mergeCell ref="B118:C118"/>
    <mergeCell ref="D118:E118"/>
    <mergeCell ref="F118:G118"/>
    <mergeCell ref="I118:J118"/>
    <mergeCell ref="B119:C119"/>
    <mergeCell ref="D119:E119"/>
    <mergeCell ref="F119:G119"/>
    <mergeCell ref="I119:J119"/>
    <mergeCell ref="B116:C116"/>
    <mergeCell ref="D116:E116"/>
    <mergeCell ref="F116:G116"/>
    <mergeCell ref="I116:J116"/>
    <mergeCell ref="B117:C117"/>
    <mergeCell ref="D117:E117"/>
    <mergeCell ref="F117:G117"/>
    <mergeCell ref="I117:J117"/>
    <mergeCell ref="B113:C113"/>
    <mergeCell ref="D113:E113"/>
    <mergeCell ref="F113:G113"/>
    <mergeCell ref="I113:J113"/>
    <mergeCell ref="B114:J114"/>
    <mergeCell ref="B115:C115"/>
    <mergeCell ref="D115:E115"/>
    <mergeCell ref="F115:G115"/>
    <mergeCell ref="I115:J115"/>
    <mergeCell ref="B123:C123"/>
    <mergeCell ref="D123:E123"/>
    <mergeCell ref="F123:G123"/>
    <mergeCell ref="I123:J123"/>
    <mergeCell ref="B124:C124"/>
    <mergeCell ref="D124:E124"/>
    <mergeCell ref="F124:G124"/>
    <mergeCell ref="I124:J124"/>
    <mergeCell ref="B120:J120"/>
    <mergeCell ref="B121:C121"/>
    <mergeCell ref="D121:E121"/>
    <mergeCell ref="F121:G121"/>
    <mergeCell ref="I121:J121"/>
    <mergeCell ref="B122:C122"/>
    <mergeCell ref="D122:E122"/>
    <mergeCell ref="F122:G122"/>
    <mergeCell ref="I122:J122"/>
    <mergeCell ref="B130:C130"/>
    <mergeCell ref="D130:E130"/>
    <mergeCell ref="F130:G130"/>
    <mergeCell ref="I130:J130"/>
    <mergeCell ref="B131:C131"/>
    <mergeCell ref="D131:E131"/>
    <mergeCell ref="F131:G131"/>
    <mergeCell ref="I131:J131"/>
    <mergeCell ref="B128:C128"/>
    <mergeCell ref="D128:E128"/>
    <mergeCell ref="F128:G128"/>
    <mergeCell ref="I128:J128"/>
    <mergeCell ref="B129:C129"/>
    <mergeCell ref="D129:E129"/>
    <mergeCell ref="F129:G129"/>
    <mergeCell ref="I129:J129"/>
    <mergeCell ref="B125:C125"/>
    <mergeCell ref="D125:E125"/>
    <mergeCell ref="F125:G125"/>
    <mergeCell ref="I125:J125"/>
    <mergeCell ref="B126:J126"/>
    <mergeCell ref="B127:C127"/>
    <mergeCell ref="D127:E127"/>
    <mergeCell ref="F127:G127"/>
    <mergeCell ref="I127:J127"/>
    <mergeCell ref="B135:C135"/>
    <mergeCell ref="D135:E135"/>
    <mergeCell ref="F135:G135"/>
    <mergeCell ref="I135:J135"/>
    <mergeCell ref="B136:C136"/>
    <mergeCell ref="D136:E136"/>
    <mergeCell ref="F136:G136"/>
    <mergeCell ref="I136:J136"/>
    <mergeCell ref="B132:J132"/>
    <mergeCell ref="B133:C133"/>
    <mergeCell ref="D133:E133"/>
    <mergeCell ref="F133:G133"/>
    <mergeCell ref="I133:J133"/>
    <mergeCell ref="B134:C134"/>
    <mergeCell ref="D134:E134"/>
    <mergeCell ref="F134:G134"/>
    <mergeCell ref="I134:J134"/>
    <mergeCell ref="B142:C142"/>
    <mergeCell ref="D142:E142"/>
    <mergeCell ref="F142:G142"/>
    <mergeCell ref="I142:J142"/>
    <mergeCell ref="B143:C143"/>
    <mergeCell ref="D143:E143"/>
    <mergeCell ref="F143:G143"/>
    <mergeCell ref="I143:J143"/>
    <mergeCell ref="B140:C140"/>
    <mergeCell ref="D140:E140"/>
    <mergeCell ref="F140:G140"/>
    <mergeCell ref="I140:J140"/>
    <mergeCell ref="B141:C141"/>
    <mergeCell ref="D141:E141"/>
    <mergeCell ref="F141:G141"/>
    <mergeCell ref="I141:J141"/>
    <mergeCell ref="B137:J137"/>
    <mergeCell ref="B138:C138"/>
    <mergeCell ref="D138:E138"/>
    <mergeCell ref="F138:G138"/>
    <mergeCell ref="I138:J138"/>
    <mergeCell ref="B139:C139"/>
    <mergeCell ref="D139:E139"/>
    <mergeCell ref="F139:G139"/>
    <mergeCell ref="I139:J139"/>
    <mergeCell ref="B147:C147"/>
    <mergeCell ref="D147:E147"/>
    <mergeCell ref="F147:G147"/>
    <mergeCell ref="I147:J147"/>
    <mergeCell ref="B148:C148"/>
    <mergeCell ref="D148:E148"/>
    <mergeCell ref="F148:G148"/>
    <mergeCell ref="I148:J148"/>
    <mergeCell ref="B144:J144"/>
    <mergeCell ref="B145:C145"/>
    <mergeCell ref="D145:E145"/>
    <mergeCell ref="F145:G145"/>
    <mergeCell ref="I145:J145"/>
    <mergeCell ref="B146:C146"/>
    <mergeCell ref="D146:E146"/>
    <mergeCell ref="F146:G146"/>
    <mergeCell ref="I146:J146"/>
    <mergeCell ref="B151:J151"/>
    <mergeCell ref="B152:C152"/>
    <mergeCell ref="D152:E152"/>
    <mergeCell ref="F152:G152"/>
    <mergeCell ref="I152:J152"/>
    <mergeCell ref="B153:C153"/>
    <mergeCell ref="D153:E153"/>
    <mergeCell ref="F153:G153"/>
    <mergeCell ref="I153:J153"/>
    <mergeCell ref="B149:C149"/>
    <mergeCell ref="D149:E149"/>
    <mergeCell ref="F149:G149"/>
    <mergeCell ref="I149:J149"/>
    <mergeCell ref="B150:C150"/>
    <mergeCell ref="D150:E150"/>
    <mergeCell ref="F150:G150"/>
    <mergeCell ref="I150:J150"/>
    <mergeCell ref="B159:C159"/>
    <mergeCell ref="D159:E159"/>
    <mergeCell ref="F159:G159"/>
    <mergeCell ref="I159:J159"/>
    <mergeCell ref="B160:C160"/>
    <mergeCell ref="D160:E160"/>
    <mergeCell ref="F160:G160"/>
    <mergeCell ref="I160:J160"/>
    <mergeCell ref="B157:C157"/>
    <mergeCell ref="D157:E157"/>
    <mergeCell ref="F157:G157"/>
    <mergeCell ref="I157:J157"/>
    <mergeCell ref="B158:C158"/>
    <mergeCell ref="D158:E158"/>
    <mergeCell ref="F158:G158"/>
    <mergeCell ref="I158:J158"/>
    <mergeCell ref="B154:C154"/>
    <mergeCell ref="D154:E154"/>
    <mergeCell ref="F154:G154"/>
    <mergeCell ref="I154:J154"/>
    <mergeCell ref="B155:J155"/>
    <mergeCell ref="B156:C156"/>
    <mergeCell ref="D156:E156"/>
    <mergeCell ref="F156:G156"/>
    <mergeCell ref="I156:J156"/>
    <mergeCell ref="B164:C164"/>
    <mergeCell ref="D164:E164"/>
    <mergeCell ref="F164:G164"/>
    <mergeCell ref="I164:J164"/>
    <mergeCell ref="B165:C165"/>
    <mergeCell ref="D165:E165"/>
    <mergeCell ref="F165:G165"/>
    <mergeCell ref="I165:J165"/>
    <mergeCell ref="B161:J161"/>
    <mergeCell ref="B162:C162"/>
    <mergeCell ref="D162:E162"/>
    <mergeCell ref="F162:G162"/>
    <mergeCell ref="I162:J162"/>
    <mergeCell ref="B163:C163"/>
    <mergeCell ref="D163:E163"/>
    <mergeCell ref="F163:G163"/>
    <mergeCell ref="I163:J163"/>
    <mergeCell ref="B170:C170"/>
    <mergeCell ref="D170:E170"/>
    <mergeCell ref="F170:G170"/>
    <mergeCell ref="I170:J170"/>
    <mergeCell ref="B171:C171"/>
    <mergeCell ref="D171:E171"/>
    <mergeCell ref="F171:G171"/>
    <mergeCell ref="I171:J171"/>
    <mergeCell ref="B168:C168"/>
    <mergeCell ref="D168:E168"/>
    <mergeCell ref="F168:G168"/>
    <mergeCell ref="I168:J168"/>
    <mergeCell ref="B169:C169"/>
    <mergeCell ref="D169:E169"/>
    <mergeCell ref="F169:G169"/>
    <mergeCell ref="I169:J169"/>
    <mergeCell ref="B166:C166"/>
    <mergeCell ref="D166:E166"/>
    <mergeCell ref="F166:G166"/>
    <mergeCell ref="I166:J166"/>
    <mergeCell ref="B167:C167"/>
    <mergeCell ref="D167:E167"/>
    <mergeCell ref="F167:G167"/>
    <mergeCell ref="I167:J167"/>
    <mergeCell ref="B176:C176"/>
    <mergeCell ref="D176:E176"/>
    <mergeCell ref="F176:G176"/>
    <mergeCell ref="I176:J176"/>
    <mergeCell ref="B177:C177"/>
    <mergeCell ref="D177:E177"/>
    <mergeCell ref="F177:G177"/>
    <mergeCell ref="I177:J177"/>
    <mergeCell ref="B174:C174"/>
    <mergeCell ref="D174:E174"/>
    <mergeCell ref="F174:G174"/>
    <mergeCell ref="I174:J174"/>
    <mergeCell ref="B175:C175"/>
    <mergeCell ref="D175:E175"/>
    <mergeCell ref="F175:G175"/>
    <mergeCell ref="I175:J175"/>
    <mergeCell ref="B172:C172"/>
    <mergeCell ref="D172:E172"/>
    <mergeCell ref="F172:G172"/>
    <mergeCell ref="I172:J172"/>
    <mergeCell ref="B173:C173"/>
    <mergeCell ref="D173:E173"/>
    <mergeCell ref="F173:G173"/>
    <mergeCell ref="I173:J173"/>
    <mergeCell ref="B182:C182"/>
    <mergeCell ref="D182:E182"/>
    <mergeCell ref="F182:G182"/>
    <mergeCell ref="I182:J182"/>
    <mergeCell ref="B183:C183"/>
    <mergeCell ref="D183:E183"/>
    <mergeCell ref="F183:G183"/>
    <mergeCell ref="I183:J183"/>
    <mergeCell ref="B180:C180"/>
    <mergeCell ref="D180:E180"/>
    <mergeCell ref="F180:G180"/>
    <mergeCell ref="I180:J180"/>
    <mergeCell ref="B181:C181"/>
    <mergeCell ref="D181:E181"/>
    <mergeCell ref="F181:G181"/>
    <mergeCell ref="I181:J181"/>
    <mergeCell ref="B178:C178"/>
    <mergeCell ref="D178:E178"/>
    <mergeCell ref="F178:G178"/>
    <mergeCell ref="I178:J178"/>
    <mergeCell ref="B179:C179"/>
    <mergeCell ref="D179:E179"/>
    <mergeCell ref="F179:G179"/>
    <mergeCell ref="I179:J179"/>
    <mergeCell ref="B188:C188"/>
    <mergeCell ref="D188:E188"/>
    <mergeCell ref="F188:G188"/>
    <mergeCell ref="I188:J188"/>
    <mergeCell ref="B189:C189"/>
    <mergeCell ref="D189:E189"/>
    <mergeCell ref="F189:G189"/>
    <mergeCell ref="I189:J189"/>
    <mergeCell ref="B186:C186"/>
    <mergeCell ref="D186:E186"/>
    <mergeCell ref="F186:G186"/>
    <mergeCell ref="I186:J186"/>
    <mergeCell ref="B187:C187"/>
    <mergeCell ref="D187:E187"/>
    <mergeCell ref="F187:G187"/>
    <mergeCell ref="I187:J187"/>
    <mergeCell ref="B184:C184"/>
    <mergeCell ref="D184:E184"/>
    <mergeCell ref="F184:G184"/>
    <mergeCell ref="I184:J184"/>
    <mergeCell ref="B185:C185"/>
    <mergeCell ref="D185:E185"/>
    <mergeCell ref="F185:G185"/>
    <mergeCell ref="I185:J185"/>
    <mergeCell ref="B193:C193"/>
    <mergeCell ref="D193:E193"/>
    <mergeCell ref="F193:G193"/>
    <mergeCell ref="I193:J193"/>
    <mergeCell ref="B194:C194"/>
    <mergeCell ref="D194:E194"/>
    <mergeCell ref="F194:G194"/>
    <mergeCell ref="I194:J194"/>
    <mergeCell ref="B190:J190"/>
    <mergeCell ref="B191:C191"/>
    <mergeCell ref="D191:E191"/>
    <mergeCell ref="F191:G191"/>
    <mergeCell ref="I191:J191"/>
    <mergeCell ref="B192:C192"/>
    <mergeCell ref="D192:E192"/>
    <mergeCell ref="F192:G192"/>
    <mergeCell ref="I192:J192"/>
    <mergeCell ref="B200:C200"/>
    <mergeCell ref="D200:E200"/>
    <mergeCell ref="F200:G200"/>
    <mergeCell ref="I200:J200"/>
    <mergeCell ref="B201:C201"/>
    <mergeCell ref="D201:E201"/>
    <mergeCell ref="F201:G201"/>
    <mergeCell ref="I201:J201"/>
    <mergeCell ref="B198:C198"/>
    <mergeCell ref="D198:E198"/>
    <mergeCell ref="F198:G198"/>
    <mergeCell ref="I198:J198"/>
    <mergeCell ref="B199:C199"/>
    <mergeCell ref="D199:E199"/>
    <mergeCell ref="F199:G199"/>
    <mergeCell ref="I199:J199"/>
    <mergeCell ref="B195:J195"/>
    <mergeCell ref="B196:C196"/>
    <mergeCell ref="D196:E196"/>
    <mergeCell ref="F196:G196"/>
    <mergeCell ref="I196:J196"/>
    <mergeCell ref="B197:C197"/>
    <mergeCell ref="D197:E197"/>
    <mergeCell ref="F197:G197"/>
    <mergeCell ref="I197:J197"/>
    <mergeCell ref="B206:C206"/>
    <mergeCell ref="D206:E206"/>
    <mergeCell ref="F206:G206"/>
    <mergeCell ref="I206:J206"/>
    <mergeCell ref="B207:C207"/>
    <mergeCell ref="D207:E207"/>
    <mergeCell ref="F207:G207"/>
    <mergeCell ref="I207:J207"/>
    <mergeCell ref="B204:C204"/>
    <mergeCell ref="D204:E204"/>
    <mergeCell ref="F204:G204"/>
    <mergeCell ref="I204:J204"/>
    <mergeCell ref="B205:C205"/>
    <mergeCell ref="D205:E205"/>
    <mergeCell ref="F205:G205"/>
    <mergeCell ref="I205:J205"/>
    <mergeCell ref="B202:C202"/>
    <mergeCell ref="D202:E202"/>
    <mergeCell ref="F202:G202"/>
    <mergeCell ref="I202:J202"/>
    <mergeCell ref="B203:C203"/>
    <mergeCell ref="D203:E203"/>
    <mergeCell ref="F203:G203"/>
    <mergeCell ref="I203:J203"/>
    <mergeCell ref="B212:C212"/>
    <mergeCell ref="D212:E212"/>
    <mergeCell ref="F212:G212"/>
    <mergeCell ref="I212:J212"/>
    <mergeCell ref="B213:C213"/>
    <mergeCell ref="D213:E213"/>
    <mergeCell ref="F213:G213"/>
    <mergeCell ref="I213:J213"/>
    <mergeCell ref="B210:C210"/>
    <mergeCell ref="D210:E210"/>
    <mergeCell ref="F210:G210"/>
    <mergeCell ref="I210:J210"/>
    <mergeCell ref="B211:C211"/>
    <mergeCell ref="D211:E211"/>
    <mergeCell ref="F211:G211"/>
    <mergeCell ref="I211:J211"/>
    <mergeCell ref="B208:C208"/>
    <mergeCell ref="D208:E208"/>
    <mergeCell ref="F208:G208"/>
    <mergeCell ref="I208:J208"/>
    <mergeCell ref="B209:C209"/>
    <mergeCell ref="D209:E209"/>
    <mergeCell ref="F209:G209"/>
    <mergeCell ref="I209:J209"/>
    <mergeCell ref="B218:C218"/>
    <mergeCell ref="D218:E218"/>
    <mergeCell ref="F218:G218"/>
    <mergeCell ref="I218:J218"/>
    <mergeCell ref="B219:C219"/>
    <mergeCell ref="D219:E219"/>
    <mergeCell ref="F219:G219"/>
    <mergeCell ref="I219:J219"/>
    <mergeCell ref="B216:C216"/>
    <mergeCell ref="D216:E216"/>
    <mergeCell ref="F216:G216"/>
    <mergeCell ref="I216:J216"/>
    <mergeCell ref="B217:C217"/>
    <mergeCell ref="D217:E217"/>
    <mergeCell ref="F217:G217"/>
    <mergeCell ref="I217:J217"/>
    <mergeCell ref="B214:C214"/>
    <mergeCell ref="D214:E214"/>
    <mergeCell ref="F214:G214"/>
    <mergeCell ref="I214:J214"/>
    <mergeCell ref="B215:C215"/>
    <mergeCell ref="D215:E215"/>
    <mergeCell ref="F215:G215"/>
    <mergeCell ref="I215:J215"/>
    <mergeCell ref="B223:C223"/>
    <mergeCell ref="D223:E223"/>
    <mergeCell ref="F223:G223"/>
    <mergeCell ref="I223:J223"/>
    <mergeCell ref="B224:C224"/>
    <mergeCell ref="D224:E224"/>
    <mergeCell ref="F224:G224"/>
    <mergeCell ref="I224:J224"/>
    <mergeCell ref="B220:C220"/>
    <mergeCell ref="D220:E220"/>
    <mergeCell ref="F220:G220"/>
    <mergeCell ref="I220:J220"/>
    <mergeCell ref="B221:J221"/>
    <mergeCell ref="B222:C222"/>
    <mergeCell ref="D222:E222"/>
    <mergeCell ref="F222:G222"/>
    <mergeCell ref="I222:J222"/>
    <mergeCell ref="B230:C230"/>
    <mergeCell ref="D230:E230"/>
    <mergeCell ref="F230:G230"/>
    <mergeCell ref="I230:J230"/>
    <mergeCell ref="B231:C231"/>
    <mergeCell ref="D231:E231"/>
    <mergeCell ref="F231:G231"/>
    <mergeCell ref="I231:J231"/>
    <mergeCell ref="B228:C228"/>
    <mergeCell ref="D228:E228"/>
    <mergeCell ref="F228:G228"/>
    <mergeCell ref="I228:J228"/>
    <mergeCell ref="B229:C229"/>
    <mergeCell ref="D229:E229"/>
    <mergeCell ref="F229:G229"/>
    <mergeCell ref="I229:J229"/>
    <mergeCell ref="B225:J225"/>
    <mergeCell ref="B226:C226"/>
    <mergeCell ref="D226:E226"/>
    <mergeCell ref="F226:G226"/>
    <mergeCell ref="I226:J226"/>
    <mergeCell ref="B227:C227"/>
    <mergeCell ref="D227:E227"/>
    <mergeCell ref="F227:G227"/>
    <mergeCell ref="I227:J227"/>
    <mergeCell ref="B237:C237"/>
    <mergeCell ref="D237:E237"/>
    <mergeCell ref="F237:G237"/>
    <mergeCell ref="I237:J237"/>
    <mergeCell ref="B238:C238"/>
    <mergeCell ref="D238:E238"/>
    <mergeCell ref="F238:G238"/>
    <mergeCell ref="I238:J238"/>
    <mergeCell ref="B235:C235"/>
    <mergeCell ref="D235:E235"/>
    <mergeCell ref="F235:G235"/>
    <mergeCell ref="I235:J235"/>
    <mergeCell ref="B236:C236"/>
    <mergeCell ref="D236:E236"/>
    <mergeCell ref="F236:G236"/>
    <mergeCell ref="I236:J236"/>
    <mergeCell ref="B232:J232"/>
    <mergeCell ref="B233:C233"/>
    <mergeCell ref="D233:E233"/>
    <mergeCell ref="F233:G233"/>
    <mergeCell ref="I233:J233"/>
    <mergeCell ref="B234:C234"/>
    <mergeCell ref="D234:E234"/>
    <mergeCell ref="F234:G234"/>
    <mergeCell ref="I234:J234"/>
    <mergeCell ref="B243:C243"/>
    <mergeCell ref="D243:E243"/>
    <mergeCell ref="F243:G243"/>
    <mergeCell ref="I243:J243"/>
    <mergeCell ref="B244:C244"/>
    <mergeCell ref="D244:E244"/>
    <mergeCell ref="F244:G244"/>
    <mergeCell ref="I244:J244"/>
    <mergeCell ref="B241:C241"/>
    <mergeCell ref="D241:E241"/>
    <mergeCell ref="F241:G241"/>
    <mergeCell ref="I241:J241"/>
    <mergeCell ref="B242:C242"/>
    <mergeCell ref="D242:E242"/>
    <mergeCell ref="F242:G242"/>
    <mergeCell ref="I242:J242"/>
    <mergeCell ref="B239:C239"/>
    <mergeCell ref="D239:E239"/>
    <mergeCell ref="F239:G239"/>
    <mergeCell ref="I239:J239"/>
    <mergeCell ref="B240:C240"/>
    <mergeCell ref="D240:E240"/>
    <mergeCell ref="F240:G240"/>
    <mergeCell ref="I240:J240"/>
    <mergeCell ref="B249:C249"/>
    <mergeCell ref="D249:E249"/>
    <mergeCell ref="F249:G249"/>
    <mergeCell ref="I249:J249"/>
    <mergeCell ref="B250:C250"/>
    <mergeCell ref="D250:E250"/>
    <mergeCell ref="F250:G250"/>
    <mergeCell ref="I250:J250"/>
    <mergeCell ref="B247:C247"/>
    <mergeCell ref="D247:E247"/>
    <mergeCell ref="F247:G247"/>
    <mergeCell ref="I247:J247"/>
    <mergeCell ref="B248:C248"/>
    <mergeCell ref="D248:E248"/>
    <mergeCell ref="F248:G248"/>
    <mergeCell ref="I248:J248"/>
    <mergeCell ref="B245:C245"/>
    <mergeCell ref="D245:E245"/>
    <mergeCell ref="F245:G245"/>
    <mergeCell ref="I245:J245"/>
    <mergeCell ref="B246:C246"/>
    <mergeCell ref="D246:E246"/>
    <mergeCell ref="F246:G246"/>
    <mergeCell ref="I246:J246"/>
    <mergeCell ref="B255:C255"/>
    <mergeCell ref="D255:E255"/>
    <mergeCell ref="F255:G255"/>
    <mergeCell ref="I255:J255"/>
    <mergeCell ref="B256:C256"/>
    <mergeCell ref="D256:E256"/>
    <mergeCell ref="F256:G256"/>
    <mergeCell ref="I256:J256"/>
    <mergeCell ref="B253:C253"/>
    <mergeCell ref="D253:E253"/>
    <mergeCell ref="F253:G253"/>
    <mergeCell ref="I253:J253"/>
    <mergeCell ref="B254:C254"/>
    <mergeCell ref="D254:E254"/>
    <mergeCell ref="F254:G254"/>
    <mergeCell ref="I254:J254"/>
    <mergeCell ref="B251:C251"/>
    <mergeCell ref="D251:E251"/>
    <mergeCell ref="F251:G251"/>
    <mergeCell ref="I251:J251"/>
    <mergeCell ref="B252:C252"/>
    <mergeCell ref="D252:E252"/>
    <mergeCell ref="F252:G252"/>
    <mergeCell ref="I252:J252"/>
    <mergeCell ref="B261:C261"/>
    <mergeCell ref="D261:E261"/>
    <mergeCell ref="F261:G261"/>
    <mergeCell ref="I261:J261"/>
    <mergeCell ref="B262:C262"/>
    <mergeCell ref="D262:E262"/>
    <mergeCell ref="F262:G262"/>
    <mergeCell ref="I262:J262"/>
    <mergeCell ref="B259:C259"/>
    <mergeCell ref="D259:E259"/>
    <mergeCell ref="F259:G259"/>
    <mergeCell ref="I259:J259"/>
    <mergeCell ref="B260:C260"/>
    <mergeCell ref="D260:E260"/>
    <mergeCell ref="F260:G260"/>
    <mergeCell ref="I260:J260"/>
    <mergeCell ref="B257:C257"/>
    <mergeCell ref="D257:E257"/>
    <mergeCell ref="F257:G257"/>
    <mergeCell ref="I257:J257"/>
    <mergeCell ref="B258:C258"/>
    <mergeCell ref="D258:E258"/>
    <mergeCell ref="F258:G258"/>
    <mergeCell ref="I258:J258"/>
    <mergeCell ref="B267:C267"/>
    <mergeCell ref="D267:E267"/>
    <mergeCell ref="F267:G267"/>
    <mergeCell ref="I267:J267"/>
    <mergeCell ref="B268:C268"/>
    <mergeCell ref="D268:E268"/>
    <mergeCell ref="F268:G268"/>
    <mergeCell ref="I268:J268"/>
    <mergeCell ref="B265:C265"/>
    <mergeCell ref="D265:E265"/>
    <mergeCell ref="F265:G265"/>
    <mergeCell ref="I265:J265"/>
    <mergeCell ref="B266:C266"/>
    <mergeCell ref="D266:E266"/>
    <mergeCell ref="F266:G266"/>
    <mergeCell ref="I266:J266"/>
    <mergeCell ref="B263:C263"/>
    <mergeCell ref="D263:E263"/>
    <mergeCell ref="F263:G263"/>
    <mergeCell ref="I263:J263"/>
    <mergeCell ref="B264:C264"/>
    <mergeCell ref="D264:E264"/>
    <mergeCell ref="F264:G264"/>
    <mergeCell ref="I264:J264"/>
    <mergeCell ref="B273:C273"/>
    <mergeCell ref="D273:E273"/>
    <mergeCell ref="F273:G273"/>
    <mergeCell ref="I273:J273"/>
    <mergeCell ref="B274:C274"/>
    <mergeCell ref="D274:E274"/>
    <mergeCell ref="F274:G274"/>
    <mergeCell ref="I274:J274"/>
    <mergeCell ref="B271:C271"/>
    <mergeCell ref="D271:E271"/>
    <mergeCell ref="F271:G271"/>
    <mergeCell ref="I271:J271"/>
    <mergeCell ref="B272:C272"/>
    <mergeCell ref="D272:E272"/>
    <mergeCell ref="F272:G272"/>
    <mergeCell ref="I272:J272"/>
    <mergeCell ref="B269:C269"/>
    <mergeCell ref="D269:E269"/>
    <mergeCell ref="F269:G269"/>
    <mergeCell ref="I269:J269"/>
    <mergeCell ref="B270:C270"/>
    <mergeCell ref="D270:E270"/>
    <mergeCell ref="F270:G270"/>
    <mergeCell ref="I270:J270"/>
    <mergeCell ref="B279:C279"/>
    <mergeCell ref="D279:E279"/>
    <mergeCell ref="F279:G279"/>
    <mergeCell ref="I279:J279"/>
    <mergeCell ref="B280:C280"/>
    <mergeCell ref="D280:E280"/>
    <mergeCell ref="F280:G280"/>
    <mergeCell ref="I280:J280"/>
    <mergeCell ref="B277:C277"/>
    <mergeCell ref="D277:E277"/>
    <mergeCell ref="F277:G277"/>
    <mergeCell ref="I277:J277"/>
    <mergeCell ref="B278:C278"/>
    <mergeCell ref="D278:E278"/>
    <mergeCell ref="F278:G278"/>
    <mergeCell ref="I278:J278"/>
    <mergeCell ref="B275:C275"/>
    <mergeCell ref="D275:E275"/>
    <mergeCell ref="F275:G275"/>
    <mergeCell ref="I275:J275"/>
    <mergeCell ref="B276:C276"/>
    <mergeCell ref="D276:E276"/>
    <mergeCell ref="F276:G276"/>
    <mergeCell ref="I276:J276"/>
    <mergeCell ref="B285:C285"/>
    <mergeCell ref="D285:E285"/>
    <mergeCell ref="F285:G285"/>
    <mergeCell ref="I285:J285"/>
    <mergeCell ref="B286:C286"/>
    <mergeCell ref="D286:E286"/>
    <mergeCell ref="F286:G286"/>
    <mergeCell ref="I286:J286"/>
    <mergeCell ref="B283:C283"/>
    <mergeCell ref="D283:E283"/>
    <mergeCell ref="F283:G283"/>
    <mergeCell ref="I283:J283"/>
    <mergeCell ref="B284:C284"/>
    <mergeCell ref="D284:E284"/>
    <mergeCell ref="F284:G284"/>
    <mergeCell ref="I284:J284"/>
    <mergeCell ref="B281:C281"/>
    <mergeCell ref="D281:E281"/>
    <mergeCell ref="F281:G281"/>
    <mergeCell ref="I281:J281"/>
    <mergeCell ref="B282:C282"/>
    <mergeCell ref="D282:E282"/>
    <mergeCell ref="F282:G282"/>
    <mergeCell ref="I282:J282"/>
    <mergeCell ref="B289:J289"/>
    <mergeCell ref="B290:C290"/>
    <mergeCell ref="D290:E290"/>
    <mergeCell ref="F290:G290"/>
    <mergeCell ref="I290:J290"/>
    <mergeCell ref="B291:C291"/>
    <mergeCell ref="D291:E291"/>
    <mergeCell ref="F291:G291"/>
    <mergeCell ref="I291:J291"/>
    <mergeCell ref="B287:C287"/>
    <mergeCell ref="D287:E287"/>
    <mergeCell ref="F287:G287"/>
    <mergeCell ref="I287:J287"/>
    <mergeCell ref="B288:C288"/>
    <mergeCell ref="D288:E288"/>
    <mergeCell ref="F288:G288"/>
    <mergeCell ref="I288:J288"/>
    <mergeCell ref="B294:C294"/>
    <mergeCell ref="D294:E294"/>
    <mergeCell ref="F294:G294"/>
    <mergeCell ref="I294:J294"/>
    <mergeCell ref="B295:J295"/>
    <mergeCell ref="B296:C296"/>
    <mergeCell ref="D296:E296"/>
    <mergeCell ref="F296:G296"/>
    <mergeCell ref="I296:J296"/>
    <mergeCell ref="B292:C292"/>
    <mergeCell ref="D292:E292"/>
    <mergeCell ref="F292:G292"/>
    <mergeCell ref="I292:J292"/>
    <mergeCell ref="B293:C293"/>
    <mergeCell ref="D293:E293"/>
    <mergeCell ref="F293:G293"/>
    <mergeCell ref="I293:J293"/>
    <mergeCell ref="B301:C301"/>
    <mergeCell ref="D301:E301"/>
    <mergeCell ref="F301:G301"/>
    <mergeCell ref="I301:J301"/>
    <mergeCell ref="B302:C302"/>
    <mergeCell ref="D302:E302"/>
    <mergeCell ref="F302:G302"/>
    <mergeCell ref="I302:J302"/>
    <mergeCell ref="B299:C299"/>
    <mergeCell ref="D299:E299"/>
    <mergeCell ref="F299:G299"/>
    <mergeCell ref="I299:J299"/>
    <mergeCell ref="B300:C300"/>
    <mergeCell ref="D300:E300"/>
    <mergeCell ref="F300:G300"/>
    <mergeCell ref="I300:J300"/>
    <mergeCell ref="B297:C297"/>
    <mergeCell ref="D297:E297"/>
    <mergeCell ref="F297:G297"/>
    <mergeCell ref="I297:J297"/>
    <mergeCell ref="B298:C298"/>
    <mergeCell ref="D298:E298"/>
    <mergeCell ref="F298:G298"/>
    <mergeCell ref="I298:J298"/>
    <mergeCell ref="B307:C307"/>
    <mergeCell ref="D307:E307"/>
    <mergeCell ref="F307:G307"/>
    <mergeCell ref="I307:J307"/>
    <mergeCell ref="B308:C308"/>
    <mergeCell ref="D308:E308"/>
    <mergeCell ref="F308:G308"/>
    <mergeCell ref="I308:J308"/>
    <mergeCell ref="B305:C305"/>
    <mergeCell ref="D305:E305"/>
    <mergeCell ref="F305:G305"/>
    <mergeCell ref="I305:J305"/>
    <mergeCell ref="B306:C306"/>
    <mergeCell ref="D306:E306"/>
    <mergeCell ref="F306:G306"/>
    <mergeCell ref="I306:J306"/>
    <mergeCell ref="B303:C303"/>
    <mergeCell ref="D303:E303"/>
    <mergeCell ref="F303:G303"/>
    <mergeCell ref="I303:J303"/>
    <mergeCell ref="B304:C304"/>
    <mergeCell ref="D304:E304"/>
    <mergeCell ref="F304:G304"/>
    <mergeCell ref="I304:J304"/>
    <mergeCell ref="B313:C313"/>
    <mergeCell ref="D313:E313"/>
    <mergeCell ref="F313:G313"/>
    <mergeCell ref="I313:J313"/>
    <mergeCell ref="B314:C314"/>
    <mergeCell ref="D314:E314"/>
    <mergeCell ref="F314:G314"/>
    <mergeCell ref="I314:J314"/>
    <mergeCell ref="B311:C311"/>
    <mergeCell ref="D311:E311"/>
    <mergeCell ref="F311:G311"/>
    <mergeCell ref="I311:J311"/>
    <mergeCell ref="B312:C312"/>
    <mergeCell ref="D312:E312"/>
    <mergeCell ref="F312:G312"/>
    <mergeCell ref="I312:J312"/>
    <mergeCell ref="B309:C309"/>
    <mergeCell ref="D309:E309"/>
    <mergeCell ref="F309:G309"/>
    <mergeCell ref="I309:J309"/>
    <mergeCell ref="B310:C310"/>
    <mergeCell ref="D310:E310"/>
    <mergeCell ref="F310:G310"/>
    <mergeCell ref="I310:J310"/>
    <mergeCell ref="B320:C320"/>
    <mergeCell ref="D320:E320"/>
    <mergeCell ref="F320:G320"/>
    <mergeCell ref="I320:J320"/>
    <mergeCell ref="B321:C321"/>
    <mergeCell ref="D321:E321"/>
    <mergeCell ref="F321:G321"/>
    <mergeCell ref="I321:J321"/>
    <mergeCell ref="B318:C318"/>
    <mergeCell ref="D318:E318"/>
    <mergeCell ref="F318:G318"/>
    <mergeCell ref="I318:J318"/>
    <mergeCell ref="B319:C319"/>
    <mergeCell ref="D319:E319"/>
    <mergeCell ref="F319:G319"/>
    <mergeCell ref="I319:J319"/>
    <mergeCell ref="B315:C315"/>
    <mergeCell ref="D315:E315"/>
    <mergeCell ref="F315:G315"/>
    <mergeCell ref="I315:J315"/>
    <mergeCell ref="B316:J316"/>
    <mergeCell ref="B317:C317"/>
    <mergeCell ref="D317:E317"/>
    <mergeCell ref="F317:G317"/>
    <mergeCell ref="I317:J317"/>
    <mergeCell ref="B326:C326"/>
    <mergeCell ref="D326:E326"/>
    <mergeCell ref="F326:G326"/>
    <mergeCell ref="I326:J326"/>
    <mergeCell ref="B327:C327"/>
    <mergeCell ref="D327:E327"/>
    <mergeCell ref="F327:G327"/>
    <mergeCell ref="I327:J327"/>
    <mergeCell ref="B324:C324"/>
    <mergeCell ref="D324:E324"/>
    <mergeCell ref="F324:G324"/>
    <mergeCell ref="I324:J324"/>
    <mergeCell ref="B325:C325"/>
    <mergeCell ref="D325:E325"/>
    <mergeCell ref="F325:G325"/>
    <mergeCell ref="I325:J325"/>
    <mergeCell ref="B322:C322"/>
    <mergeCell ref="D322:E322"/>
    <mergeCell ref="F322:G322"/>
    <mergeCell ref="I322:J322"/>
    <mergeCell ref="B323:C323"/>
    <mergeCell ref="D323:E323"/>
    <mergeCell ref="F323:G323"/>
    <mergeCell ref="I323:J323"/>
    <mergeCell ref="B333:C333"/>
    <mergeCell ref="D333:E333"/>
    <mergeCell ref="F333:G333"/>
    <mergeCell ref="I333:J333"/>
    <mergeCell ref="B334:C334"/>
    <mergeCell ref="D334:E334"/>
    <mergeCell ref="F334:G334"/>
    <mergeCell ref="I334:J334"/>
    <mergeCell ref="B331:C331"/>
    <mergeCell ref="D331:E331"/>
    <mergeCell ref="F331:G331"/>
    <mergeCell ref="I331:J331"/>
    <mergeCell ref="B332:C332"/>
    <mergeCell ref="D332:E332"/>
    <mergeCell ref="F332:G332"/>
    <mergeCell ref="I332:J332"/>
    <mergeCell ref="B328:C328"/>
    <mergeCell ref="D328:E328"/>
    <mergeCell ref="F328:G328"/>
    <mergeCell ref="I328:J328"/>
    <mergeCell ref="B329:J329"/>
    <mergeCell ref="B330:C330"/>
    <mergeCell ref="D330:E330"/>
    <mergeCell ref="F330:G330"/>
    <mergeCell ref="I330:J330"/>
    <mergeCell ref="B340:C340"/>
    <mergeCell ref="D340:E340"/>
    <mergeCell ref="F340:G340"/>
    <mergeCell ref="I340:J340"/>
    <mergeCell ref="B341:C341"/>
    <mergeCell ref="D341:E341"/>
    <mergeCell ref="F341:G341"/>
    <mergeCell ref="I341:J341"/>
    <mergeCell ref="B338:C338"/>
    <mergeCell ref="D338:E338"/>
    <mergeCell ref="F338:G338"/>
    <mergeCell ref="I338:J338"/>
    <mergeCell ref="B339:C339"/>
    <mergeCell ref="D339:E339"/>
    <mergeCell ref="F339:G339"/>
    <mergeCell ref="I339:J339"/>
    <mergeCell ref="B335:J335"/>
    <mergeCell ref="B336:C336"/>
    <mergeCell ref="D336:E336"/>
    <mergeCell ref="F336:G336"/>
    <mergeCell ref="I336:J336"/>
    <mergeCell ref="B337:C337"/>
    <mergeCell ref="D337:E337"/>
    <mergeCell ref="F337:G337"/>
    <mergeCell ref="I337:J337"/>
    <mergeCell ref="B346:C346"/>
    <mergeCell ref="D346:E346"/>
    <mergeCell ref="F346:G346"/>
    <mergeCell ref="I346:J346"/>
    <mergeCell ref="B347:C347"/>
    <mergeCell ref="D347:E347"/>
    <mergeCell ref="F347:G347"/>
    <mergeCell ref="I347:J347"/>
    <mergeCell ref="B344:C344"/>
    <mergeCell ref="D344:E344"/>
    <mergeCell ref="F344:G344"/>
    <mergeCell ref="I344:J344"/>
    <mergeCell ref="B345:C345"/>
    <mergeCell ref="D345:E345"/>
    <mergeCell ref="F345:G345"/>
    <mergeCell ref="I345:J345"/>
    <mergeCell ref="B342:C342"/>
    <mergeCell ref="D342:E342"/>
    <mergeCell ref="F342:G342"/>
    <mergeCell ref="I342:J342"/>
    <mergeCell ref="B343:C343"/>
    <mergeCell ref="D343:E343"/>
    <mergeCell ref="F343:G343"/>
    <mergeCell ref="I343:J343"/>
    <mergeCell ref="B351:C351"/>
    <mergeCell ref="D351:E351"/>
    <mergeCell ref="F351:G351"/>
    <mergeCell ref="I351:J351"/>
    <mergeCell ref="B352:C352"/>
    <mergeCell ref="D352:E352"/>
    <mergeCell ref="F352:G352"/>
    <mergeCell ref="I352:J352"/>
    <mergeCell ref="B348:J348"/>
    <mergeCell ref="B349:C349"/>
    <mergeCell ref="D349:E349"/>
    <mergeCell ref="F349:G349"/>
    <mergeCell ref="I349:J349"/>
    <mergeCell ref="B350:C350"/>
    <mergeCell ref="D350:E350"/>
    <mergeCell ref="F350:G350"/>
    <mergeCell ref="I350:J350"/>
    <mergeCell ref="B357:C357"/>
    <mergeCell ref="D357:E357"/>
    <mergeCell ref="F357:G357"/>
    <mergeCell ref="I357:J357"/>
    <mergeCell ref="B358:C358"/>
    <mergeCell ref="D358:E358"/>
    <mergeCell ref="F358:G358"/>
    <mergeCell ref="I358:J358"/>
    <mergeCell ref="B355:C355"/>
    <mergeCell ref="D355:E355"/>
    <mergeCell ref="F355:G355"/>
    <mergeCell ref="I355:J355"/>
    <mergeCell ref="B356:C356"/>
    <mergeCell ref="D356:E356"/>
    <mergeCell ref="F356:G356"/>
    <mergeCell ref="I356:J356"/>
    <mergeCell ref="B353:C353"/>
    <mergeCell ref="D353:E353"/>
    <mergeCell ref="F353:G353"/>
    <mergeCell ref="I353:J353"/>
    <mergeCell ref="B354:C354"/>
    <mergeCell ref="D354:E354"/>
    <mergeCell ref="F354:G354"/>
    <mergeCell ref="I354:J354"/>
    <mergeCell ref="B362:C362"/>
    <mergeCell ref="D362:E362"/>
    <mergeCell ref="F362:G362"/>
    <mergeCell ref="I362:J362"/>
    <mergeCell ref="B363:C363"/>
    <mergeCell ref="D363:E363"/>
    <mergeCell ref="F363:G363"/>
    <mergeCell ref="I363:J363"/>
    <mergeCell ref="B359:J359"/>
    <mergeCell ref="B360:C360"/>
    <mergeCell ref="D360:E360"/>
    <mergeCell ref="F360:G360"/>
    <mergeCell ref="I360:J360"/>
    <mergeCell ref="B361:C361"/>
    <mergeCell ref="D361:E361"/>
    <mergeCell ref="F361:G361"/>
    <mergeCell ref="I361:J361"/>
    <mergeCell ref="B369:C369"/>
    <mergeCell ref="D369:E369"/>
    <mergeCell ref="F369:G369"/>
    <mergeCell ref="I369:J369"/>
    <mergeCell ref="B370:C370"/>
    <mergeCell ref="D370:E370"/>
    <mergeCell ref="F370:G370"/>
    <mergeCell ref="I370:J370"/>
    <mergeCell ref="B367:C367"/>
    <mergeCell ref="D367:E367"/>
    <mergeCell ref="F367:G367"/>
    <mergeCell ref="I367:J367"/>
    <mergeCell ref="B368:C368"/>
    <mergeCell ref="D368:E368"/>
    <mergeCell ref="F368:G368"/>
    <mergeCell ref="I368:J368"/>
    <mergeCell ref="B364:C364"/>
    <mergeCell ref="D364:E364"/>
    <mergeCell ref="F364:G364"/>
    <mergeCell ref="I364:J364"/>
    <mergeCell ref="B365:J365"/>
    <mergeCell ref="B366:C366"/>
    <mergeCell ref="D366:E366"/>
    <mergeCell ref="F366:G366"/>
    <mergeCell ref="I366:J366"/>
    <mergeCell ref="B375:C375"/>
    <mergeCell ref="D375:E375"/>
    <mergeCell ref="F375:G375"/>
    <mergeCell ref="I375:J375"/>
    <mergeCell ref="B376:C376"/>
    <mergeCell ref="D376:E376"/>
    <mergeCell ref="F376:G376"/>
    <mergeCell ref="I376:J376"/>
    <mergeCell ref="B373:C373"/>
    <mergeCell ref="D373:E373"/>
    <mergeCell ref="F373:G373"/>
    <mergeCell ref="I373:J373"/>
    <mergeCell ref="B374:C374"/>
    <mergeCell ref="D374:E374"/>
    <mergeCell ref="F374:G374"/>
    <mergeCell ref="I374:J374"/>
    <mergeCell ref="B371:C371"/>
    <mergeCell ref="D371:E371"/>
    <mergeCell ref="F371:G371"/>
    <mergeCell ref="I371:J371"/>
    <mergeCell ref="B372:C372"/>
    <mergeCell ref="D372:E372"/>
    <mergeCell ref="F372:G372"/>
    <mergeCell ref="I372:J372"/>
    <mergeCell ref="B379:J379"/>
    <mergeCell ref="B380:C380"/>
    <mergeCell ref="D380:E380"/>
    <mergeCell ref="F380:G380"/>
    <mergeCell ref="I380:J380"/>
    <mergeCell ref="B381:C381"/>
    <mergeCell ref="D381:E381"/>
    <mergeCell ref="F381:G381"/>
    <mergeCell ref="I381:J381"/>
    <mergeCell ref="B377:C377"/>
    <mergeCell ref="D377:E377"/>
    <mergeCell ref="F377:G377"/>
    <mergeCell ref="I377:J377"/>
    <mergeCell ref="B378:C378"/>
    <mergeCell ref="D378:E378"/>
    <mergeCell ref="F378:G378"/>
    <mergeCell ref="I378:J378"/>
    <mergeCell ref="B386:C386"/>
    <mergeCell ref="D386:E386"/>
    <mergeCell ref="F386:G386"/>
    <mergeCell ref="I386:J386"/>
    <mergeCell ref="B387:C387"/>
    <mergeCell ref="D387:E387"/>
    <mergeCell ref="F387:G387"/>
    <mergeCell ref="I387:J387"/>
    <mergeCell ref="B384:C384"/>
    <mergeCell ref="D384:E384"/>
    <mergeCell ref="F384:G384"/>
    <mergeCell ref="I384:J384"/>
    <mergeCell ref="B385:C385"/>
    <mergeCell ref="D385:E385"/>
    <mergeCell ref="F385:G385"/>
    <mergeCell ref="I385:J385"/>
    <mergeCell ref="B382:C382"/>
    <mergeCell ref="D382:E382"/>
    <mergeCell ref="F382:G382"/>
    <mergeCell ref="I382:J382"/>
    <mergeCell ref="B383:C383"/>
    <mergeCell ref="D383:E383"/>
    <mergeCell ref="F383:G383"/>
    <mergeCell ref="I383:J383"/>
    <mergeCell ref="B393:C393"/>
    <mergeCell ref="D393:E393"/>
    <mergeCell ref="F393:G393"/>
    <mergeCell ref="I393:J393"/>
    <mergeCell ref="B394:C394"/>
    <mergeCell ref="D394:E394"/>
    <mergeCell ref="F394:G394"/>
    <mergeCell ref="I394:J394"/>
    <mergeCell ref="B391:C391"/>
    <mergeCell ref="D391:E391"/>
    <mergeCell ref="F391:G391"/>
    <mergeCell ref="I391:J391"/>
    <mergeCell ref="B392:C392"/>
    <mergeCell ref="D392:E392"/>
    <mergeCell ref="F392:G392"/>
    <mergeCell ref="I392:J392"/>
    <mergeCell ref="B388:C388"/>
    <mergeCell ref="D388:E388"/>
    <mergeCell ref="F388:G388"/>
    <mergeCell ref="I388:J388"/>
    <mergeCell ref="B389:J389"/>
    <mergeCell ref="B390:C390"/>
    <mergeCell ref="D390:E390"/>
    <mergeCell ref="F390:G390"/>
    <mergeCell ref="I390:J39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5"/>
  <sheetViews>
    <sheetView workbookViewId="0">
      <selection sqref="A1:XFD1048576"/>
    </sheetView>
  </sheetViews>
  <sheetFormatPr defaultRowHeight="15" x14ac:dyDescent="0.25"/>
  <cols>
    <col min="1" max="1" width="2.28515625" customWidth="1"/>
    <col min="2" max="2" width="0" hidden="1" customWidth="1"/>
    <col min="3" max="3" width="11.7109375" customWidth="1"/>
    <col min="4" max="4" width="6.5703125" customWidth="1"/>
    <col min="5" max="5" width="60.7109375" customWidth="1"/>
    <col min="6" max="6" width="13.42578125" customWidth="1"/>
    <col min="7" max="7" width="11.140625" customWidth="1"/>
    <col min="8" max="8" width="14.85546875" customWidth="1"/>
    <col min="9" max="9" width="51.28515625" customWidth="1"/>
    <col min="10" max="10" width="5" customWidth="1"/>
    <col min="11" max="11" width="0.85546875" customWidth="1"/>
    <col min="12" max="12" width="1.42578125" customWidth="1"/>
    <col min="257" max="257" width="2.28515625" customWidth="1"/>
    <col min="258" max="258" width="0" hidden="1" customWidth="1"/>
    <col min="259" max="259" width="11.7109375" customWidth="1"/>
    <col min="260" max="260" width="6.5703125" customWidth="1"/>
    <col min="261" max="261" width="60.7109375" customWidth="1"/>
    <col min="262" max="262" width="13.42578125" customWidth="1"/>
    <col min="263" max="263" width="11.140625" customWidth="1"/>
    <col min="264" max="264" width="14.85546875" customWidth="1"/>
    <col min="265" max="265" width="51.28515625" customWidth="1"/>
    <col min="266" max="266" width="5" customWidth="1"/>
    <col min="267" max="267" width="0.85546875" customWidth="1"/>
    <col min="268" max="268" width="1.42578125" customWidth="1"/>
    <col min="513" max="513" width="2.28515625" customWidth="1"/>
    <col min="514" max="514" width="0" hidden="1" customWidth="1"/>
    <col min="515" max="515" width="11.7109375" customWidth="1"/>
    <col min="516" max="516" width="6.5703125" customWidth="1"/>
    <col min="517" max="517" width="60.7109375" customWidth="1"/>
    <col min="518" max="518" width="13.42578125" customWidth="1"/>
    <col min="519" max="519" width="11.140625" customWidth="1"/>
    <col min="520" max="520" width="14.85546875" customWidth="1"/>
    <col min="521" max="521" width="51.28515625" customWidth="1"/>
    <col min="522" max="522" width="5" customWidth="1"/>
    <col min="523" max="523" width="0.85546875" customWidth="1"/>
    <col min="524" max="524" width="1.42578125" customWidth="1"/>
    <col min="769" max="769" width="2.28515625" customWidth="1"/>
    <col min="770" max="770" width="0" hidden="1" customWidth="1"/>
    <col min="771" max="771" width="11.7109375" customWidth="1"/>
    <col min="772" max="772" width="6.5703125" customWidth="1"/>
    <col min="773" max="773" width="60.7109375" customWidth="1"/>
    <col min="774" max="774" width="13.42578125" customWidth="1"/>
    <col min="775" max="775" width="11.140625" customWidth="1"/>
    <col min="776" max="776" width="14.85546875" customWidth="1"/>
    <col min="777" max="777" width="51.28515625" customWidth="1"/>
    <col min="778" max="778" width="5" customWidth="1"/>
    <col min="779" max="779" width="0.85546875" customWidth="1"/>
    <col min="780" max="780" width="1.42578125" customWidth="1"/>
    <col min="1025" max="1025" width="2.28515625" customWidth="1"/>
    <col min="1026" max="1026" width="0" hidden="1" customWidth="1"/>
    <col min="1027" max="1027" width="11.7109375" customWidth="1"/>
    <col min="1028" max="1028" width="6.5703125" customWidth="1"/>
    <col min="1029" max="1029" width="60.7109375" customWidth="1"/>
    <col min="1030" max="1030" width="13.42578125" customWidth="1"/>
    <col min="1031" max="1031" width="11.140625" customWidth="1"/>
    <col min="1032" max="1032" width="14.85546875" customWidth="1"/>
    <col min="1033" max="1033" width="51.28515625" customWidth="1"/>
    <col min="1034" max="1034" width="5" customWidth="1"/>
    <col min="1035" max="1035" width="0.85546875" customWidth="1"/>
    <col min="1036" max="1036" width="1.42578125" customWidth="1"/>
    <col min="1281" max="1281" width="2.28515625" customWidth="1"/>
    <col min="1282" max="1282" width="0" hidden="1" customWidth="1"/>
    <col min="1283" max="1283" width="11.7109375" customWidth="1"/>
    <col min="1284" max="1284" width="6.5703125" customWidth="1"/>
    <col min="1285" max="1285" width="60.7109375" customWidth="1"/>
    <col min="1286" max="1286" width="13.42578125" customWidth="1"/>
    <col min="1287" max="1287" width="11.140625" customWidth="1"/>
    <col min="1288" max="1288" width="14.85546875" customWidth="1"/>
    <col min="1289" max="1289" width="51.28515625" customWidth="1"/>
    <col min="1290" max="1290" width="5" customWidth="1"/>
    <col min="1291" max="1291" width="0.85546875" customWidth="1"/>
    <col min="1292" max="1292" width="1.42578125" customWidth="1"/>
    <col min="1537" max="1537" width="2.28515625" customWidth="1"/>
    <col min="1538" max="1538" width="0" hidden="1" customWidth="1"/>
    <col min="1539" max="1539" width="11.7109375" customWidth="1"/>
    <col min="1540" max="1540" width="6.5703125" customWidth="1"/>
    <col min="1541" max="1541" width="60.7109375" customWidth="1"/>
    <col min="1542" max="1542" width="13.42578125" customWidth="1"/>
    <col min="1543" max="1543" width="11.140625" customWidth="1"/>
    <col min="1544" max="1544" width="14.85546875" customWidth="1"/>
    <col min="1545" max="1545" width="51.28515625" customWidth="1"/>
    <col min="1546" max="1546" width="5" customWidth="1"/>
    <col min="1547" max="1547" width="0.85546875" customWidth="1"/>
    <col min="1548" max="1548" width="1.42578125" customWidth="1"/>
    <col min="1793" max="1793" width="2.28515625" customWidth="1"/>
    <col min="1794" max="1794" width="0" hidden="1" customWidth="1"/>
    <col min="1795" max="1795" width="11.7109375" customWidth="1"/>
    <col min="1796" max="1796" width="6.5703125" customWidth="1"/>
    <col min="1797" max="1797" width="60.7109375" customWidth="1"/>
    <col min="1798" max="1798" width="13.42578125" customWidth="1"/>
    <col min="1799" max="1799" width="11.140625" customWidth="1"/>
    <col min="1800" max="1800" width="14.85546875" customWidth="1"/>
    <col min="1801" max="1801" width="51.28515625" customWidth="1"/>
    <col min="1802" max="1802" width="5" customWidth="1"/>
    <col min="1803" max="1803" width="0.85546875" customWidth="1"/>
    <col min="1804" max="1804" width="1.42578125" customWidth="1"/>
    <col min="2049" max="2049" width="2.28515625" customWidth="1"/>
    <col min="2050" max="2050" width="0" hidden="1" customWidth="1"/>
    <col min="2051" max="2051" width="11.7109375" customWidth="1"/>
    <col min="2052" max="2052" width="6.5703125" customWidth="1"/>
    <col min="2053" max="2053" width="60.7109375" customWidth="1"/>
    <col min="2054" max="2054" width="13.42578125" customWidth="1"/>
    <col min="2055" max="2055" width="11.140625" customWidth="1"/>
    <col min="2056" max="2056" width="14.85546875" customWidth="1"/>
    <col min="2057" max="2057" width="51.28515625" customWidth="1"/>
    <col min="2058" max="2058" width="5" customWidth="1"/>
    <col min="2059" max="2059" width="0.85546875" customWidth="1"/>
    <col min="2060" max="2060" width="1.42578125" customWidth="1"/>
    <col min="2305" max="2305" width="2.28515625" customWidth="1"/>
    <col min="2306" max="2306" width="0" hidden="1" customWidth="1"/>
    <col min="2307" max="2307" width="11.7109375" customWidth="1"/>
    <col min="2308" max="2308" width="6.5703125" customWidth="1"/>
    <col min="2309" max="2309" width="60.7109375" customWidth="1"/>
    <col min="2310" max="2310" width="13.42578125" customWidth="1"/>
    <col min="2311" max="2311" width="11.140625" customWidth="1"/>
    <col min="2312" max="2312" width="14.85546875" customWidth="1"/>
    <col min="2313" max="2313" width="51.28515625" customWidth="1"/>
    <col min="2314" max="2314" width="5" customWidth="1"/>
    <col min="2315" max="2315" width="0.85546875" customWidth="1"/>
    <col min="2316" max="2316" width="1.42578125" customWidth="1"/>
    <col min="2561" max="2561" width="2.28515625" customWidth="1"/>
    <col min="2562" max="2562" width="0" hidden="1" customWidth="1"/>
    <col min="2563" max="2563" width="11.7109375" customWidth="1"/>
    <col min="2564" max="2564" width="6.5703125" customWidth="1"/>
    <col min="2565" max="2565" width="60.7109375" customWidth="1"/>
    <col min="2566" max="2566" width="13.42578125" customWidth="1"/>
    <col min="2567" max="2567" width="11.140625" customWidth="1"/>
    <col min="2568" max="2568" width="14.85546875" customWidth="1"/>
    <col min="2569" max="2569" width="51.28515625" customWidth="1"/>
    <col min="2570" max="2570" width="5" customWidth="1"/>
    <col min="2571" max="2571" width="0.85546875" customWidth="1"/>
    <col min="2572" max="2572" width="1.42578125" customWidth="1"/>
    <col min="2817" max="2817" width="2.28515625" customWidth="1"/>
    <col min="2818" max="2818" width="0" hidden="1" customWidth="1"/>
    <col min="2819" max="2819" width="11.7109375" customWidth="1"/>
    <col min="2820" max="2820" width="6.5703125" customWidth="1"/>
    <col min="2821" max="2821" width="60.7109375" customWidth="1"/>
    <col min="2822" max="2822" width="13.42578125" customWidth="1"/>
    <col min="2823" max="2823" width="11.140625" customWidth="1"/>
    <col min="2824" max="2824" width="14.85546875" customWidth="1"/>
    <col min="2825" max="2825" width="51.28515625" customWidth="1"/>
    <col min="2826" max="2826" width="5" customWidth="1"/>
    <col min="2827" max="2827" width="0.85546875" customWidth="1"/>
    <col min="2828" max="2828" width="1.42578125" customWidth="1"/>
    <col min="3073" max="3073" width="2.28515625" customWidth="1"/>
    <col min="3074" max="3074" width="0" hidden="1" customWidth="1"/>
    <col min="3075" max="3075" width="11.7109375" customWidth="1"/>
    <col min="3076" max="3076" width="6.5703125" customWidth="1"/>
    <col min="3077" max="3077" width="60.7109375" customWidth="1"/>
    <col min="3078" max="3078" width="13.42578125" customWidth="1"/>
    <col min="3079" max="3079" width="11.140625" customWidth="1"/>
    <col min="3080" max="3080" width="14.85546875" customWidth="1"/>
    <col min="3081" max="3081" width="51.28515625" customWidth="1"/>
    <col min="3082" max="3082" width="5" customWidth="1"/>
    <col min="3083" max="3083" width="0.85546875" customWidth="1"/>
    <col min="3084" max="3084" width="1.42578125" customWidth="1"/>
    <col min="3329" max="3329" width="2.28515625" customWidth="1"/>
    <col min="3330" max="3330" width="0" hidden="1" customWidth="1"/>
    <col min="3331" max="3331" width="11.7109375" customWidth="1"/>
    <col min="3332" max="3332" width="6.5703125" customWidth="1"/>
    <col min="3333" max="3333" width="60.7109375" customWidth="1"/>
    <col min="3334" max="3334" width="13.42578125" customWidth="1"/>
    <col min="3335" max="3335" width="11.140625" customWidth="1"/>
    <col min="3336" max="3336" width="14.85546875" customWidth="1"/>
    <col min="3337" max="3337" width="51.28515625" customWidth="1"/>
    <col min="3338" max="3338" width="5" customWidth="1"/>
    <col min="3339" max="3339" width="0.85546875" customWidth="1"/>
    <col min="3340" max="3340" width="1.42578125" customWidth="1"/>
    <col min="3585" max="3585" width="2.28515625" customWidth="1"/>
    <col min="3586" max="3586" width="0" hidden="1" customWidth="1"/>
    <col min="3587" max="3587" width="11.7109375" customWidth="1"/>
    <col min="3588" max="3588" width="6.5703125" customWidth="1"/>
    <col min="3589" max="3589" width="60.7109375" customWidth="1"/>
    <col min="3590" max="3590" width="13.42578125" customWidth="1"/>
    <col min="3591" max="3591" width="11.140625" customWidth="1"/>
    <col min="3592" max="3592" width="14.85546875" customWidth="1"/>
    <col min="3593" max="3593" width="51.28515625" customWidth="1"/>
    <col min="3594" max="3594" width="5" customWidth="1"/>
    <col min="3595" max="3595" width="0.85546875" customWidth="1"/>
    <col min="3596" max="3596" width="1.42578125" customWidth="1"/>
    <col min="3841" max="3841" width="2.28515625" customWidth="1"/>
    <col min="3842" max="3842" width="0" hidden="1" customWidth="1"/>
    <col min="3843" max="3843" width="11.7109375" customWidth="1"/>
    <col min="3844" max="3844" width="6.5703125" customWidth="1"/>
    <col min="3845" max="3845" width="60.7109375" customWidth="1"/>
    <col min="3846" max="3846" width="13.42578125" customWidth="1"/>
    <col min="3847" max="3847" width="11.140625" customWidth="1"/>
    <col min="3848" max="3848" width="14.85546875" customWidth="1"/>
    <col min="3849" max="3849" width="51.28515625" customWidth="1"/>
    <col min="3850" max="3850" width="5" customWidth="1"/>
    <col min="3851" max="3851" width="0.85546875" customWidth="1"/>
    <col min="3852" max="3852" width="1.42578125" customWidth="1"/>
    <col min="4097" max="4097" width="2.28515625" customWidth="1"/>
    <col min="4098" max="4098" width="0" hidden="1" customWidth="1"/>
    <col min="4099" max="4099" width="11.7109375" customWidth="1"/>
    <col min="4100" max="4100" width="6.5703125" customWidth="1"/>
    <col min="4101" max="4101" width="60.7109375" customWidth="1"/>
    <col min="4102" max="4102" width="13.42578125" customWidth="1"/>
    <col min="4103" max="4103" width="11.140625" customWidth="1"/>
    <col min="4104" max="4104" width="14.85546875" customWidth="1"/>
    <col min="4105" max="4105" width="51.28515625" customWidth="1"/>
    <col min="4106" max="4106" width="5" customWidth="1"/>
    <col min="4107" max="4107" width="0.85546875" customWidth="1"/>
    <col min="4108" max="4108" width="1.42578125" customWidth="1"/>
    <col min="4353" max="4353" width="2.28515625" customWidth="1"/>
    <col min="4354" max="4354" width="0" hidden="1" customWidth="1"/>
    <col min="4355" max="4355" width="11.7109375" customWidth="1"/>
    <col min="4356" max="4356" width="6.5703125" customWidth="1"/>
    <col min="4357" max="4357" width="60.7109375" customWidth="1"/>
    <col min="4358" max="4358" width="13.42578125" customWidth="1"/>
    <col min="4359" max="4359" width="11.140625" customWidth="1"/>
    <col min="4360" max="4360" width="14.85546875" customWidth="1"/>
    <col min="4361" max="4361" width="51.28515625" customWidth="1"/>
    <col min="4362" max="4362" width="5" customWidth="1"/>
    <col min="4363" max="4363" width="0.85546875" customWidth="1"/>
    <col min="4364" max="4364" width="1.42578125" customWidth="1"/>
    <col min="4609" max="4609" width="2.28515625" customWidth="1"/>
    <col min="4610" max="4610" width="0" hidden="1" customWidth="1"/>
    <col min="4611" max="4611" width="11.7109375" customWidth="1"/>
    <col min="4612" max="4612" width="6.5703125" customWidth="1"/>
    <col min="4613" max="4613" width="60.7109375" customWidth="1"/>
    <col min="4614" max="4614" width="13.42578125" customWidth="1"/>
    <col min="4615" max="4615" width="11.140625" customWidth="1"/>
    <col min="4616" max="4616" width="14.85546875" customWidth="1"/>
    <col min="4617" max="4617" width="51.28515625" customWidth="1"/>
    <col min="4618" max="4618" width="5" customWidth="1"/>
    <col min="4619" max="4619" width="0.85546875" customWidth="1"/>
    <col min="4620" max="4620" width="1.42578125" customWidth="1"/>
    <col min="4865" max="4865" width="2.28515625" customWidth="1"/>
    <col min="4866" max="4866" width="0" hidden="1" customWidth="1"/>
    <col min="4867" max="4867" width="11.7109375" customWidth="1"/>
    <col min="4868" max="4868" width="6.5703125" customWidth="1"/>
    <col min="4869" max="4869" width="60.7109375" customWidth="1"/>
    <col min="4870" max="4870" width="13.42578125" customWidth="1"/>
    <col min="4871" max="4871" width="11.140625" customWidth="1"/>
    <col min="4872" max="4872" width="14.85546875" customWidth="1"/>
    <col min="4873" max="4873" width="51.28515625" customWidth="1"/>
    <col min="4874" max="4874" width="5" customWidth="1"/>
    <col min="4875" max="4875" width="0.85546875" customWidth="1"/>
    <col min="4876" max="4876" width="1.42578125" customWidth="1"/>
    <col min="5121" max="5121" width="2.28515625" customWidth="1"/>
    <col min="5122" max="5122" width="0" hidden="1" customWidth="1"/>
    <col min="5123" max="5123" width="11.7109375" customWidth="1"/>
    <col min="5124" max="5124" width="6.5703125" customWidth="1"/>
    <col min="5125" max="5125" width="60.7109375" customWidth="1"/>
    <col min="5126" max="5126" width="13.42578125" customWidth="1"/>
    <col min="5127" max="5127" width="11.140625" customWidth="1"/>
    <col min="5128" max="5128" width="14.85546875" customWidth="1"/>
    <col min="5129" max="5129" width="51.28515625" customWidth="1"/>
    <col min="5130" max="5130" width="5" customWidth="1"/>
    <col min="5131" max="5131" width="0.85546875" customWidth="1"/>
    <col min="5132" max="5132" width="1.42578125" customWidth="1"/>
    <col min="5377" max="5377" width="2.28515625" customWidth="1"/>
    <col min="5378" max="5378" width="0" hidden="1" customWidth="1"/>
    <col min="5379" max="5379" width="11.7109375" customWidth="1"/>
    <col min="5380" max="5380" width="6.5703125" customWidth="1"/>
    <col min="5381" max="5381" width="60.7109375" customWidth="1"/>
    <col min="5382" max="5382" width="13.42578125" customWidth="1"/>
    <col min="5383" max="5383" width="11.140625" customWidth="1"/>
    <col min="5384" max="5384" width="14.85546875" customWidth="1"/>
    <col min="5385" max="5385" width="51.28515625" customWidth="1"/>
    <col min="5386" max="5386" width="5" customWidth="1"/>
    <col min="5387" max="5387" width="0.85546875" customWidth="1"/>
    <col min="5388" max="5388" width="1.42578125" customWidth="1"/>
    <col min="5633" max="5633" width="2.28515625" customWidth="1"/>
    <col min="5634" max="5634" width="0" hidden="1" customWidth="1"/>
    <col min="5635" max="5635" width="11.7109375" customWidth="1"/>
    <col min="5636" max="5636" width="6.5703125" customWidth="1"/>
    <col min="5637" max="5637" width="60.7109375" customWidth="1"/>
    <col min="5638" max="5638" width="13.42578125" customWidth="1"/>
    <col min="5639" max="5639" width="11.140625" customWidth="1"/>
    <col min="5640" max="5640" width="14.85546875" customWidth="1"/>
    <col min="5641" max="5641" width="51.28515625" customWidth="1"/>
    <col min="5642" max="5642" width="5" customWidth="1"/>
    <col min="5643" max="5643" width="0.85546875" customWidth="1"/>
    <col min="5644" max="5644" width="1.42578125" customWidth="1"/>
    <col min="5889" max="5889" width="2.28515625" customWidth="1"/>
    <col min="5890" max="5890" width="0" hidden="1" customWidth="1"/>
    <col min="5891" max="5891" width="11.7109375" customWidth="1"/>
    <col min="5892" max="5892" width="6.5703125" customWidth="1"/>
    <col min="5893" max="5893" width="60.7109375" customWidth="1"/>
    <col min="5894" max="5894" width="13.42578125" customWidth="1"/>
    <col min="5895" max="5895" width="11.140625" customWidth="1"/>
    <col min="5896" max="5896" width="14.85546875" customWidth="1"/>
    <col min="5897" max="5897" width="51.28515625" customWidth="1"/>
    <col min="5898" max="5898" width="5" customWidth="1"/>
    <col min="5899" max="5899" width="0.85546875" customWidth="1"/>
    <col min="5900" max="5900" width="1.42578125" customWidth="1"/>
    <col min="6145" max="6145" width="2.28515625" customWidth="1"/>
    <col min="6146" max="6146" width="0" hidden="1" customWidth="1"/>
    <col min="6147" max="6147" width="11.7109375" customWidth="1"/>
    <col min="6148" max="6148" width="6.5703125" customWidth="1"/>
    <col min="6149" max="6149" width="60.7109375" customWidth="1"/>
    <col min="6150" max="6150" width="13.42578125" customWidth="1"/>
    <col min="6151" max="6151" width="11.140625" customWidth="1"/>
    <col min="6152" max="6152" width="14.85546875" customWidth="1"/>
    <col min="6153" max="6153" width="51.28515625" customWidth="1"/>
    <col min="6154" max="6154" width="5" customWidth="1"/>
    <col min="6155" max="6155" width="0.85546875" customWidth="1"/>
    <col min="6156" max="6156" width="1.42578125" customWidth="1"/>
    <col min="6401" max="6401" width="2.28515625" customWidth="1"/>
    <col min="6402" max="6402" width="0" hidden="1" customWidth="1"/>
    <col min="6403" max="6403" width="11.7109375" customWidth="1"/>
    <col min="6404" max="6404" width="6.5703125" customWidth="1"/>
    <col min="6405" max="6405" width="60.7109375" customWidth="1"/>
    <col min="6406" max="6406" width="13.42578125" customWidth="1"/>
    <col min="6407" max="6407" width="11.140625" customWidth="1"/>
    <col min="6408" max="6408" width="14.85546875" customWidth="1"/>
    <col min="6409" max="6409" width="51.28515625" customWidth="1"/>
    <col min="6410" max="6410" width="5" customWidth="1"/>
    <col min="6411" max="6411" width="0.85546875" customWidth="1"/>
    <col min="6412" max="6412" width="1.42578125" customWidth="1"/>
    <col min="6657" max="6657" width="2.28515625" customWidth="1"/>
    <col min="6658" max="6658" width="0" hidden="1" customWidth="1"/>
    <col min="6659" max="6659" width="11.7109375" customWidth="1"/>
    <col min="6660" max="6660" width="6.5703125" customWidth="1"/>
    <col min="6661" max="6661" width="60.7109375" customWidth="1"/>
    <col min="6662" max="6662" width="13.42578125" customWidth="1"/>
    <col min="6663" max="6663" width="11.140625" customWidth="1"/>
    <col min="6664" max="6664" width="14.85546875" customWidth="1"/>
    <col min="6665" max="6665" width="51.28515625" customWidth="1"/>
    <col min="6666" max="6666" width="5" customWidth="1"/>
    <col min="6667" max="6667" width="0.85546875" customWidth="1"/>
    <col min="6668" max="6668" width="1.42578125" customWidth="1"/>
    <col min="6913" max="6913" width="2.28515625" customWidth="1"/>
    <col min="6914" max="6914" width="0" hidden="1" customWidth="1"/>
    <col min="6915" max="6915" width="11.7109375" customWidth="1"/>
    <col min="6916" max="6916" width="6.5703125" customWidth="1"/>
    <col min="6917" max="6917" width="60.7109375" customWidth="1"/>
    <col min="6918" max="6918" width="13.42578125" customWidth="1"/>
    <col min="6919" max="6919" width="11.140625" customWidth="1"/>
    <col min="6920" max="6920" width="14.85546875" customWidth="1"/>
    <col min="6921" max="6921" width="51.28515625" customWidth="1"/>
    <col min="6922" max="6922" width="5" customWidth="1"/>
    <col min="6923" max="6923" width="0.85546875" customWidth="1"/>
    <col min="6924" max="6924" width="1.42578125" customWidth="1"/>
    <col min="7169" max="7169" width="2.28515625" customWidth="1"/>
    <col min="7170" max="7170" width="0" hidden="1" customWidth="1"/>
    <col min="7171" max="7171" width="11.7109375" customWidth="1"/>
    <col min="7172" max="7172" width="6.5703125" customWidth="1"/>
    <col min="7173" max="7173" width="60.7109375" customWidth="1"/>
    <col min="7174" max="7174" width="13.42578125" customWidth="1"/>
    <col min="7175" max="7175" width="11.140625" customWidth="1"/>
    <col min="7176" max="7176" width="14.85546875" customWidth="1"/>
    <col min="7177" max="7177" width="51.28515625" customWidth="1"/>
    <col min="7178" max="7178" width="5" customWidth="1"/>
    <col min="7179" max="7179" width="0.85546875" customWidth="1"/>
    <col min="7180" max="7180" width="1.42578125" customWidth="1"/>
    <col min="7425" max="7425" width="2.28515625" customWidth="1"/>
    <col min="7426" max="7426" width="0" hidden="1" customWidth="1"/>
    <col min="7427" max="7427" width="11.7109375" customWidth="1"/>
    <col min="7428" max="7428" width="6.5703125" customWidth="1"/>
    <col min="7429" max="7429" width="60.7109375" customWidth="1"/>
    <col min="7430" max="7430" width="13.42578125" customWidth="1"/>
    <col min="7431" max="7431" width="11.140625" customWidth="1"/>
    <col min="7432" max="7432" width="14.85546875" customWidth="1"/>
    <col min="7433" max="7433" width="51.28515625" customWidth="1"/>
    <col min="7434" max="7434" width="5" customWidth="1"/>
    <col min="7435" max="7435" width="0.85546875" customWidth="1"/>
    <col min="7436" max="7436" width="1.42578125" customWidth="1"/>
    <col min="7681" max="7681" width="2.28515625" customWidth="1"/>
    <col min="7682" max="7682" width="0" hidden="1" customWidth="1"/>
    <col min="7683" max="7683" width="11.7109375" customWidth="1"/>
    <col min="7684" max="7684" width="6.5703125" customWidth="1"/>
    <col min="7685" max="7685" width="60.7109375" customWidth="1"/>
    <col min="7686" max="7686" width="13.42578125" customWidth="1"/>
    <col min="7687" max="7687" width="11.140625" customWidth="1"/>
    <col min="7688" max="7688" width="14.85546875" customWidth="1"/>
    <col min="7689" max="7689" width="51.28515625" customWidth="1"/>
    <col min="7690" max="7690" width="5" customWidth="1"/>
    <col min="7691" max="7691" width="0.85546875" customWidth="1"/>
    <col min="7692" max="7692" width="1.42578125" customWidth="1"/>
    <col min="7937" max="7937" width="2.28515625" customWidth="1"/>
    <col min="7938" max="7938" width="0" hidden="1" customWidth="1"/>
    <col min="7939" max="7939" width="11.7109375" customWidth="1"/>
    <col min="7940" max="7940" width="6.5703125" customWidth="1"/>
    <col min="7941" max="7941" width="60.7109375" customWidth="1"/>
    <col min="7942" max="7942" width="13.42578125" customWidth="1"/>
    <col min="7943" max="7943" width="11.140625" customWidth="1"/>
    <col min="7944" max="7944" width="14.85546875" customWidth="1"/>
    <col min="7945" max="7945" width="51.28515625" customWidth="1"/>
    <col min="7946" max="7946" width="5" customWidth="1"/>
    <col min="7947" max="7947" width="0.85546875" customWidth="1"/>
    <col min="7948" max="7948" width="1.42578125" customWidth="1"/>
    <col min="8193" max="8193" width="2.28515625" customWidth="1"/>
    <col min="8194" max="8194" width="0" hidden="1" customWidth="1"/>
    <col min="8195" max="8195" width="11.7109375" customWidth="1"/>
    <col min="8196" max="8196" width="6.5703125" customWidth="1"/>
    <col min="8197" max="8197" width="60.7109375" customWidth="1"/>
    <col min="8198" max="8198" width="13.42578125" customWidth="1"/>
    <col min="8199" max="8199" width="11.140625" customWidth="1"/>
    <col min="8200" max="8200" width="14.85546875" customWidth="1"/>
    <col min="8201" max="8201" width="51.28515625" customWidth="1"/>
    <col min="8202" max="8202" width="5" customWidth="1"/>
    <col min="8203" max="8203" width="0.85546875" customWidth="1"/>
    <col min="8204" max="8204" width="1.42578125" customWidth="1"/>
    <col min="8449" max="8449" width="2.28515625" customWidth="1"/>
    <col min="8450" max="8450" width="0" hidden="1" customWidth="1"/>
    <col min="8451" max="8451" width="11.7109375" customWidth="1"/>
    <col min="8452" max="8452" width="6.5703125" customWidth="1"/>
    <col min="8453" max="8453" width="60.7109375" customWidth="1"/>
    <col min="8454" max="8454" width="13.42578125" customWidth="1"/>
    <col min="8455" max="8455" width="11.140625" customWidth="1"/>
    <col min="8456" max="8456" width="14.85546875" customWidth="1"/>
    <col min="8457" max="8457" width="51.28515625" customWidth="1"/>
    <col min="8458" max="8458" width="5" customWidth="1"/>
    <col min="8459" max="8459" width="0.85546875" customWidth="1"/>
    <col min="8460" max="8460" width="1.42578125" customWidth="1"/>
    <col min="8705" max="8705" width="2.28515625" customWidth="1"/>
    <col min="8706" max="8706" width="0" hidden="1" customWidth="1"/>
    <col min="8707" max="8707" width="11.7109375" customWidth="1"/>
    <col min="8708" max="8708" width="6.5703125" customWidth="1"/>
    <col min="8709" max="8709" width="60.7109375" customWidth="1"/>
    <col min="8710" max="8710" width="13.42578125" customWidth="1"/>
    <col min="8711" max="8711" width="11.140625" customWidth="1"/>
    <col min="8712" max="8712" width="14.85546875" customWidth="1"/>
    <col min="8713" max="8713" width="51.28515625" customWidth="1"/>
    <col min="8714" max="8714" width="5" customWidth="1"/>
    <col min="8715" max="8715" width="0.85546875" customWidth="1"/>
    <col min="8716" max="8716" width="1.42578125" customWidth="1"/>
    <col min="8961" max="8961" width="2.28515625" customWidth="1"/>
    <col min="8962" max="8962" width="0" hidden="1" customWidth="1"/>
    <col min="8963" max="8963" width="11.7109375" customWidth="1"/>
    <col min="8964" max="8964" width="6.5703125" customWidth="1"/>
    <col min="8965" max="8965" width="60.7109375" customWidth="1"/>
    <col min="8966" max="8966" width="13.42578125" customWidth="1"/>
    <col min="8967" max="8967" width="11.140625" customWidth="1"/>
    <col min="8968" max="8968" width="14.85546875" customWidth="1"/>
    <col min="8969" max="8969" width="51.28515625" customWidth="1"/>
    <col min="8970" max="8970" width="5" customWidth="1"/>
    <col min="8971" max="8971" width="0.85546875" customWidth="1"/>
    <col min="8972" max="8972" width="1.42578125" customWidth="1"/>
    <col min="9217" max="9217" width="2.28515625" customWidth="1"/>
    <col min="9218" max="9218" width="0" hidden="1" customWidth="1"/>
    <col min="9219" max="9219" width="11.7109375" customWidth="1"/>
    <col min="9220" max="9220" width="6.5703125" customWidth="1"/>
    <col min="9221" max="9221" width="60.7109375" customWidth="1"/>
    <col min="9222" max="9222" width="13.42578125" customWidth="1"/>
    <col min="9223" max="9223" width="11.140625" customWidth="1"/>
    <col min="9224" max="9224" width="14.85546875" customWidth="1"/>
    <col min="9225" max="9225" width="51.28515625" customWidth="1"/>
    <col min="9226" max="9226" width="5" customWidth="1"/>
    <col min="9227" max="9227" width="0.85546875" customWidth="1"/>
    <col min="9228" max="9228" width="1.42578125" customWidth="1"/>
    <col min="9473" max="9473" width="2.28515625" customWidth="1"/>
    <col min="9474" max="9474" width="0" hidden="1" customWidth="1"/>
    <col min="9475" max="9475" width="11.7109375" customWidth="1"/>
    <col min="9476" max="9476" width="6.5703125" customWidth="1"/>
    <col min="9477" max="9477" width="60.7109375" customWidth="1"/>
    <col min="9478" max="9478" width="13.42578125" customWidth="1"/>
    <col min="9479" max="9479" width="11.140625" customWidth="1"/>
    <col min="9480" max="9480" width="14.85546875" customWidth="1"/>
    <col min="9481" max="9481" width="51.28515625" customWidth="1"/>
    <col min="9482" max="9482" width="5" customWidth="1"/>
    <col min="9483" max="9483" width="0.85546875" customWidth="1"/>
    <col min="9484" max="9484" width="1.42578125" customWidth="1"/>
    <col min="9729" max="9729" width="2.28515625" customWidth="1"/>
    <col min="9730" max="9730" width="0" hidden="1" customWidth="1"/>
    <col min="9731" max="9731" width="11.7109375" customWidth="1"/>
    <col min="9732" max="9732" width="6.5703125" customWidth="1"/>
    <col min="9733" max="9733" width="60.7109375" customWidth="1"/>
    <col min="9734" max="9734" width="13.42578125" customWidth="1"/>
    <col min="9735" max="9735" width="11.140625" customWidth="1"/>
    <col min="9736" max="9736" width="14.85546875" customWidth="1"/>
    <col min="9737" max="9737" width="51.28515625" customWidth="1"/>
    <col min="9738" max="9738" width="5" customWidth="1"/>
    <col min="9739" max="9739" width="0.85546875" customWidth="1"/>
    <col min="9740" max="9740" width="1.42578125" customWidth="1"/>
    <col min="9985" max="9985" width="2.28515625" customWidth="1"/>
    <col min="9986" max="9986" width="0" hidden="1" customWidth="1"/>
    <col min="9987" max="9987" width="11.7109375" customWidth="1"/>
    <col min="9988" max="9988" width="6.5703125" customWidth="1"/>
    <col min="9989" max="9989" width="60.7109375" customWidth="1"/>
    <col min="9990" max="9990" width="13.42578125" customWidth="1"/>
    <col min="9991" max="9991" width="11.140625" customWidth="1"/>
    <col min="9992" max="9992" width="14.85546875" customWidth="1"/>
    <col min="9993" max="9993" width="51.28515625" customWidth="1"/>
    <col min="9994" max="9994" width="5" customWidth="1"/>
    <col min="9995" max="9995" width="0.85546875" customWidth="1"/>
    <col min="9996" max="9996" width="1.42578125" customWidth="1"/>
    <col min="10241" max="10241" width="2.28515625" customWidth="1"/>
    <col min="10242" max="10242" width="0" hidden="1" customWidth="1"/>
    <col min="10243" max="10243" width="11.7109375" customWidth="1"/>
    <col min="10244" max="10244" width="6.5703125" customWidth="1"/>
    <col min="10245" max="10245" width="60.7109375" customWidth="1"/>
    <col min="10246" max="10246" width="13.42578125" customWidth="1"/>
    <col min="10247" max="10247" width="11.140625" customWidth="1"/>
    <col min="10248" max="10248" width="14.85546875" customWidth="1"/>
    <col min="10249" max="10249" width="51.28515625" customWidth="1"/>
    <col min="10250" max="10250" width="5" customWidth="1"/>
    <col min="10251" max="10251" width="0.85546875" customWidth="1"/>
    <col min="10252" max="10252" width="1.42578125" customWidth="1"/>
    <col min="10497" max="10497" width="2.28515625" customWidth="1"/>
    <col min="10498" max="10498" width="0" hidden="1" customWidth="1"/>
    <col min="10499" max="10499" width="11.7109375" customWidth="1"/>
    <col min="10500" max="10500" width="6.5703125" customWidth="1"/>
    <col min="10501" max="10501" width="60.7109375" customWidth="1"/>
    <col min="10502" max="10502" width="13.42578125" customWidth="1"/>
    <col min="10503" max="10503" width="11.140625" customWidth="1"/>
    <col min="10504" max="10504" width="14.85546875" customWidth="1"/>
    <col min="10505" max="10505" width="51.28515625" customWidth="1"/>
    <col min="10506" max="10506" width="5" customWidth="1"/>
    <col min="10507" max="10507" width="0.85546875" customWidth="1"/>
    <col min="10508" max="10508" width="1.42578125" customWidth="1"/>
    <col min="10753" max="10753" width="2.28515625" customWidth="1"/>
    <col min="10754" max="10754" width="0" hidden="1" customWidth="1"/>
    <col min="10755" max="10755" width="11.7109375" customWidth="1"/>
    <col min="10756" max="10756" width="6.5703125" customWidth="1"/>
    <col min="10757" max="10757" width="60.7109375" customWidth="1"/>
    <col min="10758" max="10758" width="13.42578125" customWidth="1"/>
    <col min="10759" max="10759" width="11.140625" customWidth="1"/>
    <col min="10760" max="10760" width="14.85546875" customWidth="1"/>
    <col min="10761" max="10761" width="51.28515625" customWidth="1"/>
    <col min="10762" max="10762" width="5" customWidth="1"/>
    <col min="10763" max="10763" width="0.85546875" customWidth="1"/>
    <col min="10764" max="10764" width="1.42578125" customWidth="1"/>
    <col min="11009" max="11009" width="2.28515625" customWidth="1"/>
    <col min="11010" max="11010" width="0" hidden="1" customWidth="1"/>
    <col min="11011" max="11011" width="11.7109375" customWidth="1"/>
    <col min="11012" max="11012" width="6.5703125" customWidth="1"/>
    <col min="11013" max="11013" width="60.7109375" customWidth="1"/>
    <col min="11014" max="11014" width="13.42578125" customWidth="1"/>
    <col min="11015" max="11015" width="11.140625" customWidth="1"/>
    <col min="11016" max="11016" width="14.85546875" customWidth="1"/>
    <col min="11017" max="11017" width="51.28515625" customWidth="1"/>
    <col min="11018" max="11018" width="5" customWidth="1"/>
    <col min="11019" max="11019" width="0.85546875" customWidth="1"/>
    <col min="11020" max="11020" width="1.42578125" customWidth="1"/>
    <col min="11265" max="11265" width="2.28515625" customWidth="1"/>
    <col min="11266" max="11266" width="0" hidden="1" customWidth="1"/>
    <col min="11267" max="11267" width="11.7109375" customWidth="1"/>
    <col min="11268" max="11268" width="6.5703125" customWidth="1"/>
    <col min="11269" max="11269" width="60.7109375" customWidth="1"/>
    <col min="11270" max="11270" width="13.42578125" customWidth="1"/>
    <col min="11271" max="11271" width="11.140625" customWidth="1"/>
    <col min="11272" max="11272" width="14.85546875" customWidth="1"/>
    <col min="11273" max="11273" width="51.28515625" customWidth="1"/>
    <col min="11274" max="11274" width="5" customWidth="1"/>
    <col min="11275" max="11275" width="0.85546875" customWidth="1"/>
    <col min="11276" max="11276" width="1.42578125" customWidth="1"/>
    <col min="11521" max="11521" width="2.28515625" customWidth="1"/>
    <col min="11522" max="11522" width="0" hidden="1" customWidth="1"/>
    <col min="11523" max="11523" width="11.7109375" customWidth="1"/>
    <col min="11524" max="11524" width="6.5703125" customWidth="1"/>
    <col min="11525" max="11525" width="60.7109375" customWidth="1"/>
    <col min="11526" max="11526" width="13.42578125" customWidth="1"/>
    <col min="11527" max="11527" width="11.140625" customWidth="1"/>
    <col min="11528" max="11528" width="14.85546875" customWidth="1"/>
    <col min="11529" max="11529" width="51.28515625" customWidth="1"/>
    <col min="11530" max="11530" width="5" customWidth="1"/>
    <col min="11531" max="11531" width="0.85546875" customWidth="1"/>
    <col min="11532" max="11532" width="1.42578125" customWidth="1"/>
    <col min="11777" max="11777" width="2.28515625" customWidth="1"/>
    <col min="11778" max="11778" width="0" hidden="1" customWidth="1"/>
    <col min="11779" max="11779" width="11.7109375" customWidth="1"/>
    <col min="11780" max="11780" width="6.5703125" customWidth="1"/>
    <col min="11781" max="11781" width="60.7109375" customWidth="1"/>
    <col min="11782" max="11782" width="13.42578125" customWidth="1"/>
    <col min="11783" max="11783" width="11.140625" customWidth="1"/>
    <col min="11784" max="11784" width="14.85546875" customWidth="1"/>
    <col min="11785" max="11785" width="51.28515625" customWidth="1"/>
    <col min="11786" max="11786" width="5" customWidth="1"/>
    <col min="11787" max="11787" width="0.85546875" customWidth="1"/>
    <col min="11788" max="11788" width="1.42578125" customWidth="1"/>
    <col min="12033" max="12033" width="2.28515625" customWidth="1"/>
    <col min="12034" max="12034" width="0" hidden="1" customWidth="1"/>
    <col min="12035" max="12035" width="11.7109375" customWidth="1"/>
    <col min="12036" max="12036" width="6.5703125" customWidth="1"/>
    <col min="12037" max="12037" width="60.7109375" customWidth="1"/>
    <col min="12038" max="12038" width="13.42578125" customWidth="1"/>
    <col min="12039" max="12039" width="11.140625" customWidth="1"/>
    <col min="12040" max="12040" width="14.85546875" customWidth="1"/>
    <col min="12041" max="12041" width="51.28515625" customWidth="1"/>
    <col min="12042" max="12042" width="5" customWidth="1"/>
    <col min="12043" max="12043" width="0.85546875" customWidth="1"/>
    <col min="12044" max="12044" width="1.42578125" customWidth="1"/>
    <col min="12289" max="12289" width="2.28515625" customWidth="1"/>
    <col min="12290" max="12290" width="0" hidden="1" customWidth="1"/>
    <col min="12291" max="12291" width="11.7109375" customWidth="1"/>
    <col min="12292" max="12292" width="6.5703125" customWidth="1"/>
    <col min="12293" max="12293" width="60.7109375" customWidth="1"/>
    <col min="12294" max="12294" width="13.42578125" customWidth="1"/>
    <col min="12295" max="12295" width="11.140625" customWidth="1"/>
    <col min="12296" max="12296" width="14.85546875" customWidth="1"/>
    <col min="12297" max="12297" width="51.28515625" customWidth="1"/>
    <col min="12298" max="12298" width="5" customWidth="1"/>
    <col min="12299" max="12299" width="0.85546875" customWidth="1"/>
    <col min="12300" max="12300" width="1.42578125" customWidth="1"/>
    <col min="12545" max="12545" width="2.28515625" customWidth="1"/>
    <col min="12546" max="12546" width="0" hidden="1" customWidth="1"/>
    <col min="12547" max="12547" width="11.7109375" customWidth="1"/>
    <col min="12548" max="12548" width="6.5703125" customWidth="1"/>
    <col min="12549" max="12549" width="60.7109375" customWidth="1"/>
    <col min="12550" max="12550" width="13.42578125" customWidth="1"/>
    <col min="12551" max="12551" width="11.140625" customWidth="1"/>
    <col min="12552" max="12552" width="14.85546875" customWidth="1"/>
    <col min="12553" max="12553" width="51.28515625" customWidth="1"/>
    <col min="12554" max="12554" width="5" customWidth="1"/>
    <col min="12555" max="12555" width="0.85546875" customWidth="1"/>
    <col min="12556" max="12556" width="1.42578125" customWidth="1"/>
    <col min="12801" max="12801" width="2.28515625" customWidth="1"/>
    <col min="12802" max="12802" width="0" hidden="1" customWidth="1"/>
    <col min="12803" max="12803" width="11.7109375" customWidth="1"/>
    <col min="12804" max="12804" width="6.5703125" customWidth="1"/>
    <col min="12805" max="12805" width="60.7109375" customWidth="1"/>
    <col min="12806" max="12806" width="13.42578125" customWidth="1"/>
    <col min="12807" max="12807" width="11.140625" customWidth="1"/>
    <col min="12808" max="12808" width="14.85546875" customWidth="1"/>
    <col min="12809" max="12809" width="51.28515625" customWidth="1"/>
    <col min="12810" max="12810" width="5" customWidth="1"/>
    <col min="12811" max="12811" width="0.85546875" customWidth="1"/>
    <col min="12812" max="12812" width="1.42578125" customWidth="1"/>
    <col min="13057" max="13057" width="2.28515625" customWidth="1"/>
    <col min="13058" max="13058" width="0" hidden="1" customWidth="1"/>
    <col min="13059" max="13059" width="11.7109375" customWidth="1"/>
    <col min="13060" max="13060" width="6.5703125" customWidth="1"/>
    <col min="13061" max="13061" width="60.7109375" customWidth="1"/>
    <col min="13062" max="13062" width="13.42578125" customWidth="1"/>
    <col min="13063" max="13063" width="11.140625" customWidth="1"/>
    <col min="13064" max="13064" width="14.85546875" customWidth="1"/>
    <col min="13065" max="13065" width="51.28515625" customWidth="1"/>
    <col min="13066" max="13066" width="5" customWidth="1"/>
    <col min="13067" max="13067" width="0.85546875" customWidth="1"/>
    <col min="13068" max="13068" width="1.42578125" customWidth="1"/>
    <col min="13313" max="13313" width="2.28515625" customWidth="1"/>
    <col min="13314" max="13314" width="0" hidden="1" customWidth="1"/>
    <col min="13315" max="13315" width="11.7109375" customWidth="1"/>
    <col min="13316" max="13316" width="6.5703125" customWidth="1"/>
    <col min="13317" max="13317" width="60.7109375" customWidth="1"/>
    <col min="13318" max="13318" width="13.42578125" customWidth="1"/>
    <col min="13319" max="13319" width="11.140625" customWidth="1"/>
    <col min="13320" max="13320" width="14.85546875" customWidth="1"/>
    <col min="13321" max="13321" width="51.28515625" customWidth="1"/>
    <col min="13322" max="13322" width="5" customWidth="1"/>
    <col min="13323" max="13323" width="0.85546875" customWidth="1"/>
    <col min="13324" max="13324" width="1.42578125" customWidth="1"/>
    <col min="13569" max="13569" width="2.28515625" customWidth="1"/>
    <col min="13570" max="13570" width="0" hidden="1" customWidth="1"/>
    <col min="13571" max="13571" width="11.7109375" customWidth="1"/>
    <col min="13572" max="13572" width="6.5703125" customWidth="1"/>
    <col min="13573" max="13573" width="60.7109375" customWidth="1"/>
    <col min="13574" max="13574" width="13.42578125" customWidth="1"/>
    <col min="13575" max="13575" width="11.140625" customWidth="1"/>
    <col min="13576" max="13576" width="14.85546875" customWidth="1"/>
    <col min="13577" max="13577" width="51.28515625" customWidth="1"/>
    <col min="13578" max="13578" width="5" customWidth="1"/>
    <col min="13579" max="13579" width="0.85546875" customWidth="1"/>
    <col min="13580" max="13580" width="1.42578125" customWidth="1"/>
    <col min="13825" max="13825" width="2.28515625" customWidth="1"/>
    <col min="13826" max="13826" width="0" hidden="1" customWidth="1"/>
    <col min="13827" max="13827" width="11.7109375" customWidth="1"/>
    <col min="13828" max="13828" width="6.5703125" customWidth="1"/>
    <col min="13829" max="13829" width="60.7109375" customWidth="1"/>
    <col min="13830" max="13830" width="13.42578125" customWidth="1"/>
    <col min="13831" max="13831" width="11.140625" customWidth="1"/>
    <col min="13832" max="13832" width="14.85546875" customWidth="1"/>
    <col min="13833" max="13833" width="51.28515625" customWidth="1"/>
    <col min="13834" max="13834" width="5" customWidth="1"/>
    <col min="13835" max="13835" width="0.85546875" customWidth="1"/>
    <col min="13836" max="13836" width="1.42578125" customWidth="1"/>
    <col min="14081" max="14081" width="2.28515625" customWidth="1"/>
    <col min="14082" max="14082" width="0" hidden="1" customWidth="1"/>
    <col min="14083" max="14083" width="11.7109375" customWidth="1"/>
    <col min="14084" max="14084" width="6.5703125" customWidth="1"/>
    <col min="14085" max="14085" width="60.7109375" customWidth="1"/>
    <col min="14086" max="14086" width="13.42578125" customWidth="1"/>
    <col min="14087" max="14087" width="11.140625" customWidth="1"/>
    <col min="14088" max="14088" width="14.85546875" customWidth="1"/>
    <col min="14089" max="14089" width="51.28515625" customWidth="1"/>
    <col min="14090" max="14090" width="5" customWidth="1"/>
    <col min="14091" max="14091" width="0.85546875" customWidth="1"/>
    <col min="14092" max="14092" width="1.42578125" customWidth="1"/>
    <col min="14337" max="14337" width="2.28515625" customWidth="1"/>
    <col min="14338" max="14338" width="0" hidden="1" customWidth="1"/>
    <col min="14339" max="14339" width="11.7109375" customWidth="1"/>
    <col min="14340" max="14340" width="6.5703125" customWidth="1"/>
    <col min="14341" max="14341" width="60.7109375" customWidth="1"/>
    <col min="14342" max="14342" width="13.42578125" customWidth="1"/>
    <col min="14343" max="14343" width="11.140625" customWidth="1"/>
    <col min="14344" max="14344" width="14.85546875" customWidth="1"/>
    <col min="14345" max="14345" width="51.28515625" customWidth="1"/>
    <col min="14346" max="14346" width="5" customWidth="1"/>
    <col min="14347" max="14347" width="0.85546875" customWidth="1"/>
    <col min="14348" max="14348" width="1.42578125" customWidth="1"/>
    <col min="14593" max="14593" width="2.28515625" customWidth="1"/>
    <col min="14594" max="14594" width="0" hidden="1" customWidth="1"/>
    <col min="14595" max="14595" width="11.7109375" customWidth="1"/>
    <col min="14596" max="14596" width="6.5703125" customWidth="1"/>
    <col min="14597" max="14597" width="60.7109375" customWidth="1"/>
    <col min="14598" max="14598" width="13.42578125" customWidth="1"/>
    <col min="14599" max="14599" width="11.140625" customWidth="1"/>
    <col min="14600" max="14600" width="14.85546875" customWidth="1"/>
    <col min="14601" max="14601" width="51.28515625" customWidth="1"/>
    <col min="14602" max="14602" width="5" customWidth="1"/>
    <col min="14603" max="14603" width="0.85546875" customWidth="1"/>
    <col min="14604" max="14604" width="1.42578125" customWidth="1"/>
    <col min="14849" max="14849" width="2.28515625" customWidth="1"/>
    <col min="14850" max="14850" width="0" hidden="1" customWidth="1"/>
    <col min="14851" max="14851" width="11.7109375" customWidth="1"/>
    <col min="14852" max="14852" width="6.5703125" customWidth="1"/>
    <col min="14853" max="14853" width="60.7109375" customWidth="1"/>
    <col min="14854" max="14854" width="13.42578125" customWidth="1"/>
    <col min="14855" max="14855" width="11.140625" customWidth="1"/>
    <col min="14856" max="14856" width="14.85546875" customWidth="1"/>
    <col min="14857" max="14857" width="51.28515625" customWidth="1"/>
    <col min="14858" max="14858" width="5" customWidth="1"/>
    <col min="14859" max="14859" width="0.85546875" customWidth="1"/>
    <col min="14860" max="14860" width="1.42578125" customWidth="1"/>
    <col min="15105" max="15105" width="2.28515625" customWidth="1"/>
    <col min="15106" max="15106" width="0" hidden="1" customWidth="1"/>
    <col min="15107" max="15107" width="11.7109375" customWidth="1"/>
    <col min="15108" max="15108" width="6.5703125" customWidth="1"/>
    <col min="15109" max="15109" width="60.7109375" customWidth="1"/>
    <col min="15110" max="15110" width="13.42578125" customWidth="1"/>
    <col min="15111" max="15111" width="11.140625" customWidth="1"/>
    <col min="15112" max="15112" width="14.85546875" customWidth="1"/>
    <col min="15113" max="15113" width="51.28515625" customWidth="1"/>
    <col min="15114" max="15114" width="5" customWidth="1"/>
    <col min="15115" max="15115" width="0.85546875" customWidth="1"/>
    <col min="15116" max="15116" width="1.42578125" customWidth="1"/>
    <col min="15361" max="15361" width="2.28515625" customWidth="1"/>
    <col min="15362" max="15362" width="0" hidden="1" customWidth="1"/>
    <col min="15363" max="15363" width="11.7109375" customWidth="1"/>
    <col min="15364" max="15364" width="6.5703125" customWidth="1"/>
    <col min="15365" max="15365" width="60.7109375" customWidth="1"/>
    <col min="15366" max="15366" width="13.42578125" customWidth="1"/>
    <col min="15367" max="15367" width="11.140625" customWidth="1"/>
    <col min="15368" max="15368" width="14.85546875" customWidth="1"/>
    <col min="15369" max="15369" width="51.28515625" customWidth="1"/>
    <col min="15370" max="15370" width="5" customWidth="1"/>
    <col min="15371" max="15371" width="0.85546875" customWidth="1"/>
    <col min="15372" max="15372" width="1.42578125" customWidth="1"/>
    <col min="15617" max="15617" width="2.28515625" customWidth="1"/>
    <col min="15618" max="15618" width="0" hidden="1" customWidth="1"/>
    <col min="15619" max="15619" width="11.7109375" customWidth="1"/>
    <col min="15620" max="15620" width="6.5703125" customWidth="1"/>
    <col min="15621" max="15621" width="60.7109375" customWidth="1"/>
    <col min="15622" max="15622" width="13.42578125" customWidth="1"/>
    <col min="15623" max="15623" width="11.140625" customWidth="1"/>
    <col min="15624" max="15624" width="14.85546875" customWidth="1"/>
    <col min="15625" max="15625" width="51.28515625" customWidth="1"/>
    <col min="15626" max="15626" width="5" customWidth="1"/>
    <col min="15627" max="15627" width="0.85546875" customWidth="1"/>
    <col min="15628" max="15628" width="1.42578125" customWidth="1"/>
    <col min="15873" max="15873" width="2.28515625" customWidth="1"/>
    <col min="15874" max="15874" width="0" hidden="1" customWidth="1"/>
    <col min="15875" max="15875" width="11.7109375" customWidth="1"/>
    <col min="15876" max="15876" width="6.5703125" customWidth="1"/>
    <col min="15877" max="15877" width="60.7109375" customWidth="1"/>
    <col min="15878" max="15878" width="13.42578125" customWidth="1"/>
    <col min="15879" max="15879" width="11.140625" customWidth="1"/>
    <col min="15880" max="15880" width="14.85546875" customWidth="1"/>
    <col min="15881" max="15881" width="51.28515625" customWidth="1"/>
    <col min="15882" max="15882" width="5" customWidth="1"/>
    <col min="15883" max="15883" width="0.85546875" customWidth="1"/>
    <col min="15884" max="15884" width="1.42578125" customWidth="1"/>
    <col min="16129" max="16129" width="2.28515625" customWidth="1"/>
    <col min="16130" max="16130" width="0" hidden="1" customWidth="1"/>
    <col min="16131" max="16131" width="11.7109375" customWidth="1"/>
    <col min="16132" max="16132" width="6.5703125" customWidth="1"/>
    <col min="16133" max="16133" width="60.7109375" customWidth="1"/>
    <col min="16134" max="16134" width="13.42578125" customWidth="1"/>
    <col min="16135" max="16135" width="11.140625" customWidth="1"/>
    <col min="16136" max="16136" width="14.85546875" customWidth="1"/>
    <col min="16137" max="16137" width="51.28515625" customWidth="1"/>
    <col min="16138" max="16138" width="5" customWidth="1"/>
    <col min="16139" max="16139" width="0.85546875" customWidth="1"/>
    <col min="16140" max="16140" width="1.42578125" customWidth="1"/>
  </cols>
  <sheetData>
    <row r="2" spans="2:10" hidden="1" x14ac:dyDescent="0.25"/>
    <row r="3" spans="2:10" hidden="1" x14ac:dyDescent="0.25">
      <c r="D3" s="426"/>
      <c r="E3" s="426"/>
      <c r="F3" s="426"/>
    </row>
    <row r="5" spans="2:10" x14ac:dyDescent="0.25">
      <c r="C5" s="271"/>
      <c r="D5" s="272"/>
      <c r="E5" s="272"/>
      <c r="F5" s="272"/>
      <c r="G5" s="272"/>
      <c r="H5" s="272"/>
      <c r="I5" s="273"/>
    </row>
    <row r="6" spans="2:10" x14ac:dyDescent="0.25">
      <c r="C6" s="432" t="s">
        <v>171</v>
      </c>
      <c r="D6" s="433"/>
      <c r="E6" s="433"/>
      <c r="I6" s="274"/>
    </row>
    <row r="7" spans="2:10" x14ac:dyDescent="0.25">
      <c r="C7" s="304"/>
      <c r="D7" s="285"/>
      <c r="E7" s="285"/>
      <c r="I7" s="274"/>
    </row>
    <row r="8" spans="2:10" x14ac:dyDescent="0.25">
      <c r="C8" s="432" t="s">
        <v>172</v>
      </c>
      <c r="D8" s="433"/>
      <c r="E8" s="433"/>
      <c r="I8" s="274"/>
    </row>
    <row r="9" spans="2:10" x14ac:dyDescent="0.25">
      <c r="C9" s="304"/>
      <c r="D9" s="285"/>
      <c r="E9" s="285"/>
      <c r="I9" s="274"/>
    </row>
    <row r="10" spans="2:10" x14ac:dyDescent="0.25">
      <c r="C10" s="432" t="s">
        <v>610</v>
      </c>
      <c r="D10" s="433"/>
      <c r="E10" s="433"/>
      <c r="I10" s="274"/>
    </row>
    <row r="11" spans="2:10" x14ac:dyDescent="0.25">
      <c r="C11" s="434"/>
      <c r="D11" s="435"/>
      <c r="E11" s="435"/>
      <c r="F11" s="278"/>
      <c r="G11" s="278"/>
      <c r="H11" s="278"/>
      <c r="I11" s="279"/>
    </row>
    <row r="13" spans="2:10" x14ac:dyDescent="0.25">
      <c r="B13" s="418" t="s">
        <v>372</v>
      </c>
      <c r="C13" s="419"/>
      <c r="D13" s="419"/>
      <c r="E13" s="419"/>
      <c r="F13" s="419"/>
      <c r="G13" s="419"/>
      <c r="H13" s="419"/>
      <c r="I13" s="419"/>
      <c r="J13" s="419"/>
    </row>
    <row r="14" spans="2:10" ht="25.5" x14ac:dyDescent="0.25">
      <c r="B14" s="421" t="s">
        <v>175</v>
      </c>
      <c r="C14" s="413"/>
      <c r="D14" s="421" t="s">
        <v>176</v>
      </c>
      <c r="E14" s="413"/>
      <c r="F14" s="421" t="s">
        <v>177</v>
      </c>
      <c r="G14" s="413"/>
      <c r="H14" s="284" t="s">
        <v>178</v>
      </c>
      <c r="I14" s="421" t="s">
        <v>179</v>
      </c>
      <c r="J14" s="413"/>
    </row>
    <row r="15" spans="2:10" x14ac:dyDescent="0.25">
      <c r="B15" s="412">
        <v>1</v>
      </c>
      <c r="C15" s="413"/>
      <c r="D15" s="412" t="s">
        <v>180</v>
      </c>
      <c r="E15" s="413"/>
      <c r="F15" s="414">
        <v>65220.54</v>
      </c>
      <c r="G15" s="413"/>
      <c r="H15" s="282" t="s">
        <v>181</v>
      </c>
      <c r="I15" s="412" t="s">
        <v>611</v>
      </c>
      <c r="J15" s="413"/>
    </row>
    <row r="16" spans="2:10" x14ac:dyDescent="0.25">
      <c r="B16" s="412">
        <v>2</v>
      </c>
      <c r="C16" s="413"/>
      <c r="D16" s="412" t="s">
        <v>183</v>
      </c>
      <c r="E16" s="413"/>
      <c r="F16" s="414">
        <v>61111.66</v>
      </c>
      <c r="G16" s="413"/>
      <c r="H16" s="282" t="s">
        <v>184</v>
      </c>
      <c r="I16" s="412" t="s">
        <v>611</v>
      </c>
      <c r="J16" s="413"/>
    </row>
    <row r="17" spans="2:10" x14ac:dyDescent="0.25">
      <c r="B17" s="412">
        <v>3</v>
      </c>
      <c r="C17" s="413"/>
      <c r="D17" s="412" t="s">
        <v>185</v>
      </c>
      <c r="E17" s="413"/>
      <c r="F17" s="414">
        <v>63718.81</v>
      </c>
      <c r="G17" s="413"/>
      <c r="H17" s="282" t="s">
        <v>186</v>
      </c>
      <c r="I17" s="412" t="s">
        <v>611</v>
      </c>
      <c r="J17" s="413"/>
    </row>
    <row r="18" spans="2:10" x14ac:dyDescent="0.25">
      <c r="B18" s="416"/>
      <c r="C18" s="413"/>
      <c r="D18" s="416" t="s">
        <v>187</v>
      </c>
      <c r="E18" s="413"/>
      <c r="F18" s="417">
        <f>SUM(F15:F17)</f>
        <v>190051.01</v>
      </c>
      <c r="G18" s="413"/>
      <c r="H18" s="283"/>
      <c r="I18" s="416"/>
      <c r="J18" s="413"/>
    </row>
    <row r="19" spans="2:10" x14ac:dyDescent="0.25">
      <c r="B19" s="418" t="s">
        <v>188</v>
      </c>
      <c r="C19" s="419"/>
      <c r="D19" s="419"/>
      <c r="E19" s="419"/>
      <c r="F19" s="419"/>
      <c r="G19" s="419"/>
      <c r="H19" s="419"/>
      <c r="I19" s="419"/>
      <c r="J19" s="419"/>
    </row>
    <row r="20" spans="2:10" ht="25.5" x14ac:dyDescent="0.25">
      <c r="B20" s="421" t="s">
        <v>175</v>
      </c>
      <c r="C20" s="413"/>
      <c r="D20" s="421" t="s">
        <v>176</v>
      </c>
      <c r="E20" s="413"/>
      <c r="F20" s="421" t="s">
        <v>177</v>
      </c>
      <c r="G20" s="413"/>
      <c r="H20" s="284" t="s">
        <v>178</v>
      </c>
      <c r="I20" s="421" t="s">
        <v>179</v>
      </c>
      <c r="J20" s="413"/>
    </row>
    <row r="21" spans="2:10" x14ac:dyDescent="0.25">
      <c r="B21" s="412">
        <v>1</v>
      </c>
      <c r="C21" s="413"/>
      <c r="D21" s="412" t="s">
        <v>612</v>
      </c>
      <c r="E21" s="413"/>
      <c r="F21" s="414">
        <v>270.74</v>
      </c>
      <c r="G21" s="413"/>
      <c r="H21" s="282" t="s">
        <v>190</v>
      </c>
      <c r="I21" s="412" t="s">
        <v>191</v>
      </c>
      <c r="J21" s="413"/>
    </row>
    <row r="22" spans="2:10" x14ac:dyDescent="0.25">
      <c r="B22" s="416"/>
      <c r="C22" s="413"/>
      <c r="D22" s="416" t="s">
        <v>187</v>
      </c>
      <c r="E22" s="413"/>
      <c r="F22" s="417">
        <f>SUM(F21)</f>
        <v>270.74</v>
      </c>
      <c r="G22" s="413"/>
      <c r="H22" s="283"/>
      <c r="I22" s="416"/>
      <c r="J22" s="413"/>
    </row>
    <row r="23" spans="2:10" x14ac:dyDescent="0.25">
      <c r="B23" s="418" t="s">
        <v>286</v>
      </c>
      <c r="C23" s="419"/>
      <c r="D23" s="419"/>
      <c r="E23" s="419"/>
      <c r="F23" s="419"/>
      <c r="G23" s="419"/>
      <c r="H23" s="419"/>
      <c r="I23" s="419"/>
      <c r="J23" s="419"/>
    </row>
    <row r="24" spans="2:10" ht="25.5" x14ac:dyDescent="0.25">
      <c r="B24" s="421" t="s">
        <v>175</v>
      </c>
      <c r="C24" s="413"/>
      <c r="D24" s="421" t="s">
        <v>176</v>
      </c>
      <c r="E24" s="413"/>
      <c r="F24" s="421" t="s">
        <v>177</v>
      </c>
      <c r="G24" s="413"/>
      <c r="H24" s="284" t="s">
        <v>178</v>
      </c>
      <c r="I24" s="421" t="s">
        <v>179</v>
      </c>
      <c r="J24" s="413"/>
    </row>
    <row r="25" spans="2:10" x14ac:dyDescent="0.25">
      <c r="B25" s="412">
        <v>1</v>
      </c>
      <c r="C25" s="413"/>
      <c r="D25" s="412" t="s">
        <v>613</v>
      </c>
      <c r="E25" s="413"/>
      <c r="F25" s="414">
        <v>587.99</v>
      </c>
      <c r="G25" s="413"/>
      <c r="H25" s="282" t="s">
        <v>288</v>
      </c>
      <c r="I25" s="412" t="s">
        <v>289</v>
      </c>
      <c r="J25" s="413"/>
    </row>
    <row r="26" spans="2:10" x14ac:dyDescent="0.25">
      <c r="B26" s="412">
        <v>2</v>
      </c>
      <c r="C26" s="413"/>
      <c r="D26" s="412" t="s">
        <v>613</v>
      </c>
      <c r="E26" s="413"/>
      <c r="F26" s="414">
        <v>587.99</v>
      </c>
      <c r="G26" s="413"/>
      <c r="H26" s="282" t="s">
        <v>591</v>
      </c>
      <c r="I26" s="412" t="s">
        <v>289</v>
      </c>
      <c r="J26" s="413"/>
    </row>
    <row r="27" spans="2:10" x14ac:dyDescent="0.25">
      <c r="B27" s="412">
        <v>3</v>
      </c>
      <c r="C27" s="413"/>
      <c r="D27" s="412" t="s">
        <v>613</v>
      </c>
      <c r="E27" s="413"/>
      <c r="F27" s="414">
        <v>663.99</v>
      </c>
      <c r="G27" s="413"/>
      <c r="H27" s="282" t="s">
        <v>293</v>
      </c>
      <c r="I27" s="412" t="s">
        <v>289</v>
      </c>
      <c r="J27" s="413"/>
    </row>
    <row r="28" spans="2:10" x14ac:dyDescent="0.25">
      <c r="B28" s="412">
        <v>4</v>
      </c>
      <c r="C28" s="413"/>
      <c r="D28" s="412" t="s">
        <v>613</v>
      </c>
      <c r="E28" s="413"/>
      <c r="F28" s="414">
        <v>636</v>
      </c>
      <c r="G28" s="413"/>
      <c r="H28" s="282" t="s">
        <v>294</v>
      </c>
      <c r="I28" s="412" t="s">
        <v>289</v>
      </c>
      <c r="J28" s="413"/>
    </row>
    <row r="29" spans="2:10" x14ac:dyDescent="0.25">
      <c r="B29" s="416"/>
      <c r="C29" s="413"/>
      <c r="D29" s="416" t="s">
        <v>187</v>
      </c>
      <c r="E29" s="413"/>
      <c r="F29" s="417">
        <f>SUM(F25:F28)</f>
        <v>2475.9700000000003</v>
      </c>
      <c r="G29" s="413"/>
      <c r="H29" s="283"/>
      <c r="I29" s="416"/>
      <c r="J29" s="413"/>
    </row>
    <row r="30" spans="2:10" x14ac:dyDescent="0.25">
      <c r="B30" s="418" t="s">
        <v>295</v>
      </c>
      <c r="C30" s="419"/>
      <c r="D30" s="419"/>
      <c r="E30" s="419"/>
      <c r="F30" s="419"/>
      <c r="G30" s="419"/>
      <c r="H30" s="419"/>
      <c r="I30" s="419"/>
      <c r="J30" s="419"/>
    </row>
    <row r="31" spans="2:10" ht="25.5" x14ac:dyDescent="0.25">
      <c r="B31" s="421" t="s">
        <v>175</v>
      </c>
      <c r="C31" s="413"/>
      <c r="D31" s="421" t="s">
        <v>176</v>
      </c>
      <c r="E31" s="413"/>
      <c r="F31" s="421" t="s">
        <v>177</v>
      </c>
      <c r="G31" s="413"/>
      <c r="H31" s="284" t="s">
        <v>178</v>
      </c>
      <c r="I31" s="421" t="s">
        <v>179</v>
      </c>
      <c r="J31" s="413"/>
    </row>
    <row r="32" spans="2:10" x14ac:dyDescent="0.25">
      <c r="B32" s="412">
        <v>1</v>
      </c>
      <c r="C32" s="413"/>
      <c r="D32" s="412" t="s">
        <v>614</v>
      </c>
      <c r="E32" s="413"/>
      <c r="F32" s="414">
        <v>35</v>
      </c>
      <c r="G32" s="413"/>
      <c r="H32" s="282" t="s">
        <v>288</v>
      </c>
      <c r="I32" s="412" t="s">
        <v>300</v>
      </c>
      <c r="J32" s="413"/>
    </row>
    <row r="33" spans="2:10" x14ac:dyDescent="0.25">
      <c r="B33" s="416"/>
      <c r="C33" s="413"/>
      <c r="D33" s="416" t="s">
        <v>187</v>
      </c>
      <c r="E33" s="413"/>
      <c r="F33" s="417">
        <f>SUM(F32)</f>
        <v>35</v>
      </c>
      <c r="G33" s="413"/>
      <c r="H33" s="283"/>
      <c r="I33" s="416"/>
      <c r="J33" s="413"/>
    </row>
    <row r="34" spans="2:10" x14ac:dyDescent="0.25">
      <c r="B34" s="418" t="s">
        <v>320</v>
      </c>
      <c r="C34" s="419"/>
      <c r="D34" s="419"/>
      <c r="E34" s="419"/>
      <c r="F34" s="419"/>
      <c r="G34" s="419"/>
      <c r="H34" s="419"/>
      <c r="I34" s="419"/>
      <c r="J34" s="419"/>
    </row>
    <row r="35" spans="2:10" ht="25.5" x14ac:dyDescent="0.25">
      <c r="B35" s="421" t="s">
        <v>175</v>
      </c>
      <c r="C35" s="413"/>
      <c r="D35" s="421" t="s">
        <v>176</v>
      </c>
      <c r="E35" s="413"/>
      <c r="F35" s="421" t="s">
        <v>177</v>
      </c>
      <c r="G35" s="413"/>
      <c r="H35" s="284" t="s">
        <v>178</v>
      </c>
      <c r="I35" s="421" t="s">
        <v>179</v>
      </c>
      <c r="J35" s="413"/>
    </row>
    <row r="36" spans="2:10" x14ac:dyDescent="0.25">
      <c r="B36" s="412">
        <v>1</v>
      </c>
      <c r="C36" s="413"/>
      <c r="D36" s="412" t="s">
        <v>331</v>
      </c>
      <c r="E36" s="413"/>
      <c r="F36" s="414">
        <v>330</v>
      </c>
      <c r="G36" s="413"/>
      <c r="H36" s="282" t="s">
        <v>336</v>
      </c>
      <c r="I36" s="412" t="s">
        <v>333</v>
      </c>
      <c r="J36" s="413"/>
    </row>
    <row r="37" spans="2:10" x14ac:dyDescent="0.25">
      <c r="B37" s="412">
        <v>2</v>
      </c>
      <c r="C37" s="413"/>
      <c r="D37" s="412" t="s">
        <v>335</v>
      </c>
      <c r="E37" s="413"/>
      <c r="F37" s="414">
        <v>390</v>
      </c>
      <c r="G37" s="413"/>
      <c r="H37" s="282" t="s">
        <v>336</v>
      </c>
      <c r="I37" s="412" t="s">
        <v>333</v>
      </c>
      <c r="J37" s="413"/>
    </row>
    <row r="38" spans="2:10" x14ac:dyDescent="0.25">
      <c r="B38" s="412">
        <v>3</v>
      </c>
      <c r="C38" s="413"/>
      <c r="D38" s="412" t="s">
        <v>599</v>
      </c>
      <c r="E38" s="413"/>
      <c r="F38" s="414">
        <v>478.4</v>
      </c>
      <c r="G38" s="413"/>
      <c r="H38" s="282" t="s">
        <v>345</v>
      </c>
      <c r="I38" s="412" t="s">
        <v>346</v>
      </c>
      <c r="J38" s="413"/>
    </row>
    <row r="39" spans="2:10" x14ac:dyDescent="0.25">
      <c r="B39" s="412">
        <v>4</v>
      </c>
      <c r="C39" s="413"/>
      <c r="D39" s="412" t="s">
        <v>600</v>
      </c>
      <c r="E39" s="413"/>
      <c r="F39" s="414">
        <v>497.6</v>
      </c>
      <c r="G39" s="413"/>
      <c r="H39" s="282" t="s">
        <v>241</v>
      </c>
      <c r="I39" s="412" t="s">
        <v>346</v>
      </c>
      <c r="J39" s="413"/>
    </row>
    <row r="40" spans="2:10" x14ac:dyDescent="0.25">
      <c r="B40" s="416"/>
      <c r="C40" s="413"/>
      <c r="D40" s="416" t="s">
        <v>187</v>
      </c>
      <c r="E40" s="413"/>
      <c r="F40" s="417">
        <f>SUM(F36:F39)</f>
        <v>1696</v>
      </c>
      <c r="G40" s="413"/>
      <c r="H40" s="283"/>
      <c r="I40" s="416"/>
      <c r="J40" s="413"/>
    </row>
    <row r="43" spans="2:10" x14ac:dyDescent="0.25">
      <c r="E43" s="285" t="s">
        <v>368</v>
      </c>
      <c r="F43" s="300">
        <f>F18</f>
        <v>190051.01</v>
      </c>
    </row>
    <row r="44" spans="2:10" x14ac:dyDescent="0.25">
      <c r="E44" s="285" t="s">
        <v>369</v>
      </c>
      <c r="F44" s="301">
        <f>F22+F29+F33+F40</f>
        <v>4477.71</v>
      </c>
    </row>
    <row r="45" spans="2:10" x14ac:dyDescent="0.25">
      <c r="E45" s="285" t="s">
        <v>187</v>
      </c>
      <c r="F45" s="300">
        <f>SUM(F43:F44)</f>
        <v>194528.72</v>
      </c>
    </row>
  </sheetData>
  <mergeCells count="101">
    <mergeCell ref="D3:F3"/>
    <mergeCell ref="C6:E6"/>
    <mergeCell ref="C8:E8"/>
    <mergeCell ref="C10:E11"/>
    <mergeCell ref="B13:J13"/>
    <mergeCell ref="B14:C14"/>
    <mergeCell ref="D14:E14"/>
    <mergeCell ref="F14:G14"/>
    <mergeCell ref="I14:J14"/>
    <mergeCell ref="B17:C17"/>
    <mergeCell ref="D17:E17"/>
    <mergeCell ref="F17:G17"/>
    <mergeCell ref="I17:J17"/>
    <mergeCell ref="B18:C18"/>
    <mergeCell ref="D18:E18"/>
    <mergeCell ref="F18:G18"/>
    <mergeCell ref="I18:J18"/>
    <mergeCell ref="B15:C15"/>
    <mergeCell ref="D15:E15"/>
    <mergeCell ref="F15:G15"/>
    <mergeCell ref="I15:J15"/>
    <mergeCell ref="B16:C16"/>
    <mergeCell ref="D16:E16"/>
    <mergeCell ref="F16:G16"/>
    <mergeCell ref="I16:J16"/>
    <mergeCell ref="B19:J19"/>
    <mergeCell ref="B20:C20"/>
    <mergeCell ref="D20:E20"/>
    <mergeCell ref="F20:G20"/>
    <mergeCell ref="I20:J20"/>
    <mergeCell ref="B21:C21"/>
    <mergeCell ref="D21:E21"/>
    <mergeCell ref="F21:G21"/>
    <mergeCell ref="I21:J21"/>
    <mergeCell ref="B22:C22"/>
    <mergeCell ref="D22:E22"/>
    <mergeCell ref="F22:G22"/>
    <mergeCell ref="I22:J22"/>
    <mergeCell ref="B23:J23"/>
    <mergeCell ref="B24:C24"/>
    <mergeCell ref="D24:E24"/>
    <mergeCell ref="F24:G24"/>
    <mergeCell ref="I24:J24"/>
    <mergeCell ref="B27:C27"/>
    <mergeCell ref="D27:E27"/>
    <mergeCell ref="F27:G27"/>
    <mergeCell ref="I27:J27"/>
    <mergeCell ref="B28:C28"/>
    <mergeCell ref="D28:E28"/>
    <mergeCell ref="F28:G28"/>
    <mergeCell ref="I28:J28"/>
    <mergeCell ref="B25:C25"/>
    <mergeCell ref="D25:E25"/>
    <mergeCell ref="F25:G25"/>
    <mergeCell ref="I25:J25"/>
    <mergeCell ref="B26:C26"/>
    <mergeCell ref="D26:E26"/>
    <mergeCell ref="F26:G26"/>
    <mergeCell ref="I26:J26"/>
    <mergeCell ref="B32:C32"/>
    <mergeCell ref="D32:E32"/>
    <mergeCell ref="F32:G32"/>
    <mergeCell ref="I32:J32"/>
    <mergeCell ref="B33:C33"/>
    <mergeCell ref="D33:E33"/>
    <mergeCell ref="F33:G33"/>
    <mergeCell ref="I33:J33"/>
    <mergeCell ref="B29:C29"/>
    <mergeCell ref="D29:E29"/>
    <mergeCell ref="F29:G29"/>
    <mergeCell ref="I29:J29"/>
    <mergeCell ref="B30:J30"/>
    <mergeCell ref="B31:C31"/>
    <mergeCell ref="D31:E31"/>
    <mergeCell ref="F31:G31"/>
    <mergeCell ref="I31:J31"/>
    <mergeCell ref="B34:J34"/>
    <mergeCell ref="B35:C35"/>
    <mergeCell ref="D35:E35"/>
    <mergeCell ref="F35:G35"/>
    <mergeCell ref="I35:J35"/>
    <mergeCell ref="B36:C36"/>
    <mergeCell ref="D36:E36"/>
    <mergeCell ref="F36:G36"/>
    <mergeCell ref="I36:J36"/>
    <mergeCell ref="B39:C39"/>
    <mergeCell ref="D39:E39"/>
    <mergeCell ref="F39:G39"/>
    <mergeCell ref="I39:J39"/>
    <mergeCell ref="B40:C40"/>
    <mergeCell ref="D40:E40"/>
    <mergeCell ref="F40:G40"/>
    <mergeCell ref="I40:J40"/>
    <mergeCell ref="B37:C37"/>
    <mergeCell ref="D37:E37"/>
    <mergeCell ref="F37:G37"/>
    <mergeCell ref="I37:J37"/>
    <mergeCell ref="B38:C38"/>
    <mergeCell ref="D38:E38"/>
    <mergeCell ref="F38:G38"/>
    <mergeCell ref="I38:J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Vendime dhe rekomandime</vt:lpstr>
      <vt:lpstr>R.financiar</vt:lpstr>
      <vt:lpstr>Tab. e buxhetit</vt:lpstr>
      <vt:lpstr>Mallrat</vt:lpstr>
      <vt:lpstr>Kapitalet</vt:lpstr>
      <vt:lpstr>Subvencionet dhe pagat</vt:lpstr>
      <vt:lpstr>Deputetet</vt:lpstr>
      <vt:lpstr>Administrata</vt:lpstr>
      <vt:lpstr>Stafi mbeshtetes politik</vt:lpstr>
      <vt:lpstr>Komisioni per ndihme shtetrore</vt:lpstr>
      <vt:lpstr>Kapitalet!Print_Area</vt:lpstr>
      <vt:lpstr>Mallrat!Print_Area</vt:lpstr>
      <vt:lpstr>'Subvencionet dhe pagat'!Print_Area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2022-04-07T12:24:04Z</dcterms:modified>
</cp:coreProperties>
</file>