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dime dhe rekomandime" sheetId="22" r:id="rId1"/>
    <sheet name="R.financiar" sheetId="17" r:id="rId2"/>
    <sheet name="Buxheti 2019-2020" sheetId="13" r:id="rId3"/>
    <sheet name="Mallrat " sheetId="14" r:id="rId4"/>
    <sheet name="Kapitalet " sheetId="15" r:id="rId5"/>
    <sheet name="Subvencionet dhe pagat" sheetId="16" r:id="rId6"/>
    <sheet name="Deputetet" sheetId="18" r:id="rId7"/>
    <sheet name="Administrata" sheetId="19" r:id="rId8"/>
    <sheet name="Stafi mbështetës politik" sheetId="20" r:id="rId9"/>
    <sheet name="komisioni per ndihme shtetrore" sheetId="21" r:id="rId10"/>
  </sheets>
  <calcPr calcId="152511"/>
</workbook>
</file>

<file path=xl/calcChain.xml><?xml version="1.0" encoding="utf-8"?>
<calcChain xmlns="http://schemas.openxmlformats.org/spreadsheetml/2006/main">
  <c r="F129" i="21" l="1"/>
  <c r="F122" i="21"/>
  <c r="F106" i="21"/>
  <c r="F101" i="21"/>
  <c r="F96" i="21"/>
  <c r="F78" i="21"/>
  <c r="F65" i="21"/>
  <c r="F53" i="21"/>
  <c r="F128" i="21" s="1"/>
  <c r="F42" i="21"/>
  <c r="F38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27" i="21" s="1"/>
  <c r="F127" i="21" s="1"/>
  <c r="F98" i="20"/>
  <c r="F94" i="20"/>
  <c r="F52" i="20"/>
  <c r="F99" i="20" s="1"/>
  <c r="F44" i="20"/>
  <c r="F27" i="20"/>
  <c r="F745" i="19"/>
  <c r="F744" i="19"/>
  <c r="F734" i="19"/>
  <c r="F716" i="19"/>
  <c r="F381" i="19"/>
  <c r="F743" i="19" s="1"/>
  <c r="F200" i="19"/>
  <c r="F26" i="19"/>
  <c r="F27" i="19" s="1"/>
  <c r="F742" i="19" s="1"/>
  <c r="F294" i="18"/>
  <c r="F292" i="18"/>
  <c r="F254" i="18"/>
  <c r="F293" i="18" s="1"/>
  <c r="F26" i="18"/>
  <c r="F130" i="21" l="1"/>
  <c r="F100" i="20"/>
  <c r="F746" i="19"/>
  <c r="F295" i="18"/>
  <c r="D110" i="14" l="1"/>
  <c r="D103" i="14"/>
  <c r="D97" i="14"/>
  <c r="D62" i="14"/>
  <c r="D82" i="14"/>
  <c r="D39" i="14"/>
  <c r="D15" i="14"/>
  <c r="D14" i="14"/>
  <c r="G107" i="14" l="1"/>
  <c r="G87" i="14"/>
  <c r="H96" i="14"/>
  <c r="H82" i="14"/>
  <c r="G81" i="14"/>
  <c r="G39" i="14"/>
  <c r="C103" i="14"/>
  <c r="E26" i="16"/>
  <c r="D16" i="13"/>
  <c r="D15" i="13"/>
  <c r="D14" i="13"/>
  <c r="S57" i="17" l="1"/>
  <c r="G28" i="14" l="1"/>
  <c r="G7" i="16" l="1"/>
  <c r="G5" i="16" s="1"/>
  <c r="H9" i="15" l="1"/>
  <c r="J14" i="15"/>
  <c r="J15" i="15"/>
  <c r="J16" i="15"/>
  <c r="J12" i="15"/>
  <c r="J13" i="15"/>
  <c r="J11" i="15"/>
  <c r="I9" i="15"/>
  <c r="I7" i="15" s="1"/>
  <c r="H23" i="14"/>
  <c r="H24" i="14"/>
  <c r="H29" i="14"/>
  <c r="H32" i="14"/>
  <c r="H33" i="14"/>
  <c r="H34" i="14"/>
  <c r="H40" i="14"/>
  <c r="H42" i="14"/>
  <c r="H48" i="14"/>
  <c r="H49" i="14"/>
  <c r="H54" i="14"/>
  <c r="H70" i="14"/>
  <c r="H83" i="14"/>
  <c r="H84" i="14"/>
  <c r="H88" i="14"/>
  <c r="H89" i="14"/>
  <c r="H90" i="14"/>
  <c r="H91" i="14"/>
  <c r="H94" i="14"/>
  <c r="H95" i="14"/>
  <c r="H98" i="14"/>
  <c r="H99" i="14"/>
  <c r="H100" i="14"/>
  <c r="H104" i="14"/>
  <c r="H105" i="14"/>
  <c r="H108" i="14"/>
  <c r="H6" i="14"/>
  <c r="H7" i="14"/>
  <c r="H8" i="14"/>
  <c r="H9" i="14"/>
  <c r="H10" i="14"/>
  <c r="H14" i="14"/>
  <c r="H15" i="14"/>
  <c r="H16" i="14"/>
  <c r="H17" i="14"/>
  <c r="H18" i="14"/>
  <c r="D81" i="14" l="1"/>
  <c r="E69" i="14" l="1"/>
  <c r="E70" i="14"/>
  <c r="E82" i="14"/>
  <c r="E83" i="14"/>
  <c r="E84" i="14"/>
  <c r="E88" i="14"/>
  <c r="E89" i="14"/>
  <c r="E90" i="14"/>
  <c r="E91" i="14"/>
  <c r="E94" i="14"/>
  <c r="E95" i="14"/>
  <c r="E96" i="14"/>
  <c r="E98" i="14"/>
  <c r="E99" i="14"/>
  <c r="E100" i="14"/>
  <c r="E104" i="14"/>
  <c r="E105" i="14"/>
  <c r="E54" i="14"/>
  <c r="E56" i="14"/>
  <c r="E40" i="14"/>
  <c r="E41" i="14"/>
  <c r="E42" i="14"/>
  <c r="E48" i="14"/>
  <c r="E32" i="14"/>
  <c r="E34" i="14"/>
  <c r="E22" i="14"/>
  <c r="E23" i="14"/>
  <c r="E24" i="14"/>
  <c r="E14" i="14"/>
  <c r="E15" i="14"/>
  <c r="E16" i="14"/>
  <c r="E17" i="14"/>
  <c r="E18" i="14"/>
  <c r="E6" i="14"/>
  <c r="E7" i="14"/>
  <c r="E8" i="14"/>
  <c r="E9" i="14"/>
  <c r="E10" i="14"/>
  <c r="C97" i="14" l="1"/>
  <c r="C93" i="14"/>
  <c r="C87" i="14"/>
  <c r="C82" i="14"/>
  <c r="C81" i="14"/>
  <c r="C62" i="14"/>
  <c r="C53" i="14"/>
  <c r="C39" i="14"/>
  <c r="C28" i="14"/>
  <c r="C21" i="14"/>
  <c r="C13" i="14"/>
  <c r="C5" i="14"/>
  <c r="C110" i="14" l="1"/>
  <c r="E103" i="14"/>
  <c r="E97" i="14"/>
  <c r="D93" i="14"/>
  <c r="E93" i="14" s="1"/>
  <c r="D87" i="14"/>
  <c r="E87" i="14" s="1"/>
  <c r="E81" i="14"/>
  <c r="D73" i="14"/>
  <c r="E62" i="14"/>
  <c r="D53" i="14"/>
  <c r="E53" i="14" s="1"/>
  <c r="E39" i="14"/>
  <c r="D28" i="14"/>
  <c r="E28" i="14" s="1"/>
  <c r="D21" i="14"/>
  <c r="E21" i="14" s="1"/>
  <c r="D13" i="14"/>
  <c r="E13" i="14" s="1"/>
  <c r="D5" i="14"/>
  <c r="E5" i="14" s="1"/>
  <c r="G21" i="14" l="1"/>
  <c r="G73" i="14"/>
  <c r="C30" i="16" l="1"/>
  <c r="D30" i="16"/>
  <c r="B30" i="16"/>
  <c r="E29" i="16"/>
  <c r="F29" i="16" s="1"/>
  <c r="E28" i="16"/>
  <c r="F28" i="16" s="1"/>
  <c r="F27" i="16"/>
  <c r="E8" i="16"/>
  <c r="E7" i="16" s="1"/>
  <c r="E5" i="16" s="1"/>
  <c r="F7" i="16"/>
  <c r="F5" i="16" s="1"/>
  <c r="D7" i="16"/>
  <c r="D5" i="16" s="1"/>
  <c r="C7" i="16"/>
  <c r="C5" i="16"/>
  <c r="I16" i="15"/>
  <c r="F9" i="15"/>
  <c r="F7" i="15" s="1"/>
  <c r="E9" i="15"/>
  <c r="E7" i="15" s="1"/>
  <c r="F107" i="14"/>
  <c r="H107" i="14" s="1"/>
  <c r="G103" i="14"/>
  <c r="F103" i="14"/>
  <c r="F97" i="14"/>
  <c r="G97" i="14"/>
  <c r="G93" i="14"/>
  <c r="G110" i="14" s="1"/>
  <c r="F93" i="14"/>
  <c r="F87" i="14"/>
  <c r="H87" i="14" s="1"/>
  <c r="F81" i="14"/>
  <c r="G62" i="14"/>
  <c r="F62" i="14"/>
  <c r="F110" i="14" s="1"/>
  <c r="F53" i="14"/>
  <c r="G53" i="14"/>
  <c r="F39" i="14"/>
  <c r="H39" i="14" s="1"/>
  <c r="F28" i="14"/>
  <c r="F21" i="14"/>
  <c r="H21" i="14" s="1"/>
  <c r="G13" i="14"/>
  <c r="F13" i="14"/>
  <c r="G5" i="14"/>
  <c r="F5" i="14"/>
  <c r="F19" i="13"/>
  <c r="C19" i="13"/>
  <c r="H18" i="13"/>
  <c r="E18" i="13"/>
  <c r="H17" i="13"/>
  <c r="E17" i="13"/>
  <c r="H16" i="13"/>
  <c r="E16" i="13"/>
  <c r="H15" i="13"/>
  <c r="E15" i="13"/>
  <c r="G19" i="13"/>
  <c r="E14" i="13"/>
  <c r="H93" i="14" l="1"/>
  <c r="H62" i="14"/>
  <c r="H103" i="14"/>
  <c r="H81" i="14"/>
  <c r="H28" i="14"/>
  <c r="H13" i="14"/>
  <c r="H5" i="14"/>
  <c r="H97" i="14"/>
  <c r="H53" i="14"/>
  <c r="H7" i="15"/>
  <c r="J7" i="15" s="1"/>
  <c r="J9" i="15"/>
  <c r="H19" i="13"/>
  <c r="E110" i="14"/>
  <c r="E30" i="16"/>
  <c r="F30" i="16" s="1"/>
  <c r="F26" i="16"/>
  <c r="H14" i="13"/>
  <c r="D19" i="13"/>
  <c r="E19" i="13" s="1"/>
  <c r="H110" i="14" l="1"/>
</calcChain>
</file>

<file path=xl/sharedStrings.xml><?xml version="1.0" encoding="utf-8"?>
<sst xmlns="http://schemas.openxmlformats.org/spreadsheetml/2006/main" count="3621" uniqueCount="998">
  <si>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</si>
  <si>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</si>
  <si>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</si>
  <si>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</si>
  <si>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</si>
  <si>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</si>
  <si>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</si>
  <si>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Kuvendi i Republikës së Kosovës, nuk realizon të hyra</t>
  </si>
  <si>
    <t>b) Shpenzimet:</t>
  </si>
  <si>
    <t>Ju lutem plotësoni tabelën me të dhënat e nevojshme.</t>
  </si>
  <si>
    <t>% e shpenzimit</t>
  </si>
  <si>
    <t>Mallra dhe shërbime</t>
  </si>
  <si>
    <t>Shërbimet komunale</t>
  </si>
  <si>
    <t>Subvencionet dhe Transferet</t>
  </si>
  <si>
    <t>Investimet Kapitale</t>
  </si>
  <si>
    <t>Gjithsej</t>
  </si>
  <si>
    <t xml:space="preserve">                           -   </t>
  </si>
  <si>
    <t xml:space="preserve">                         -   </t>
  </si>
  <si>
    <t xml:space="preserve">                  -   </t>
  </si>
  <si>
    <t>4.d )</t>
  </si>
  <si>
    <t>INVESTIMET KAPITALE</t>
  </si>
  <si>
    <t>Emri i kategorisë ekonomike</t>
  </si>
  <si>
    <t xml:space="preserve">Planifikimi </t>
  </si>
  <si>
    <t xml:space="preserve">% e  shpenzimit  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</si>
  <si>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</si>
  <si>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</si>
  <si>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</si>
  <si>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</si>
  <si>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</si>
  <si>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</si>
  <si>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</si>
  <si>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</si>
  <si>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</si>
  <si>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</si>
  <si>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</si>
  <si>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</si>
  <si>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</si>
  <si>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</si>
  <si>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Buxheti i shpenzuar për paga për periudhën raportuese</t>
  </si>
  <si>
    <t>Shpenzimet kapitale</t>
  </si>
  <si>
    <t>Administrata e Kuvendit</t>
  </si>
  <si>
    <t>Stafi Mbështetës Politik</t>
  </si>
  <si>
    <t>% e realizimit</t>
  </si>
  <si>
    <t>INVESTIMET KAPITALE: DETAJET E SHPENZIMEVE SIPAS PROJEKTEVE</t>
  </si>
  <si>
    <t>Rifreskimi dhe pavarësimi i sistemit të TIK-ut</t>
  </si>
  <si>
    <t>Pajisje tjera</t>
  </si>
  <si>
    <t>Renovimi i nderteses dhe instalimeve ekzistuese</t>
  </si>
  <si>
    <t>Digjitalizimi i arkives</t>
  </si>
  <si>
    <t xml:space="preserve">Krijimi i qendres se te dhenave ne KK </t>
  </si>
  <si>
    <t>Krijimi i sistemit te integruar wi-fi ne ndertesen e Kuvendit</t>
  </si>
  <si>
    <t>Buxheti 2019</t>
  </si>
  <si>
    <t xml:space="preserve"> Buxheti 2019</t>
  </si>
  <si>
    <t>Pajisje per sallen plenare</t>
  </si>
  <si>
    <t>Buxheti dhe Shpenzimet  2019</t>
  </si>
  <si>
    <t xml:space="preserve"> Buxheti 2020</t>
  </si>
  <si>
    <t>Buxheti 2020</t>
  </si>
  <si>
    <t>Krijimi I sherbimit informativ per Ligjet Law Data dhe konsistenca gjuhesore e ligjeve per Kuvendin e Kosoves</t>
  </si>
  <si>
    <t>Lifti</t>
  </si>
  <si>
    <t>4. c) DETAJET E SHPENZIMEVE SIPAS KODEVE EKONOMIKE</t>
  </si>
  <si>
    <t>MALLRA DHE SHËRBIME Emri i kategorisë ekonomike</t>
  </si>
  <si>
    <t>Shpenzimet e udhëtimit</t>
  </si>
  <si>
    <t>Shpenzime te udhetimit brenda vendit</t>
  </si>
  <si>
    <t>Shpenzime te udhetimit jashte vendit</t>
  </si>
  <si>
    <t>Akomodimi gjate udhetimit zyrtar jasht vendit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</si>
  <si>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</si>
  <si>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</si>
  <si>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</si>
  <si>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</si>
  <si>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</si>
  <si>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</si>
  <si>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</si>
  <si>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</si>
  <si>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</si>
  <si>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</si>
  <si>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</si>
  <si>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</si>
  <si>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</si>
  <si>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</si>
  <si>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</si>
  <si>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</si>
  <si>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</si>
  <si>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</si>
  <si>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</si>
  <si>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</si>
  <si>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</si>
  <si>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</si>
  <si>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</si>
  <si>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</si>
  <si>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</si>
  <si>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</si>
  <si>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speciale mjeksore (me pak se 1000 euro)</t>
  </si>
  <si>
    <t>Pajisje te shërbimit policor (me pak se 1000 euro)</t>
  </si>
  <si>
    <t>Pajisje trafiku (me pak se 1000 euro)</t>
  </si>
  <si>
    <t>Pajisje tjera (me pak se 1000 euro)</t>
  </si>
  <si>
    <t>Blerja e librave dhe veprave artistike</t>
  </si>
  <si>
    <t>BLERJE TJERA - MALLRA DHE SHERBIME (NENTOTALI)</t>
  </si>
  <si>
    <t>Furnizime për zyrë</t>
  </si>
  <si>
    <t>Furnizim me veshmbathje</t>
  </si>
  <si>
    <t>Akomodimi</t>
  </si>
  <si>
    <t>Municion dhe armë zjarri</t>
  </si>
  <si>
    <t>Tiketat siguruese(banderollat)</t>
  </si>
  <si>
    <t>DERIVATET DHE LËNDËT DJEGËSE (NENTOTALI)</t>
  </si>
  <si>
    <t>Vaj</t>
  </si>
  <si>
    <t>Nafte per ngrohje qendrore</t>
  </si>
  <si>
    <t>Vaj per ngrohje</t>
  </si>
  <si>
    <t>Mazut</t>
  </si>
  <si>
    <t>Qymyr</t>
  </si>
  <si>
    <t>Dru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</si>
  <si>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</si>
  <si>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</si>
  <si>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</si>
  <si>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</si>
  <si>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</si>
  <si>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</si>
  <si>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</si>
  <si>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</si>
  <si>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</si>
  <si>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Regjistrimi dhe Sigurimi i automjeteve</t>
  </si>
  <si>
    <t>Taksa komunale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</si>
  <si>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</si>
  <si>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</si>
  <si>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</si>
  <si>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</si>
  <si>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</si>
  <si>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</si>
  <si>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</si>
  <si>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</si>
  <si>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</si>
  <si>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per automjete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</si>
  <si>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</si>
  <si>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</si>
  <si>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</si>
  <si>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</si>
  <si>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</si>
  <si>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</si>
  <si>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</si>
  <si>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Drekat zyrtare jashte vendit</t>
  </si>
  <si>
    <t>Pagesa e tatimit ne qira</t>
  </si>
  <si>
    <t>Buxheti dhe shpenzimet 2020</t>
  </si>
  <si>
    <t>Buxheti i shpenzuar në % vjetor</t>
  </si>
  <si>
    <t>Meditja e udhimit zyrtar jasht vendit</t>
  </si>
  <si>
    <t>Shpenzimet tjera te udhitimit zyrtar jasht vendit</t>
  </si>
  <si>
    <t xml:space="preserve">Gjithsej subvensione dhe transfere </t>
  </si>
  <si>
    <t>Deputetët e Kuvendit</t>
  </si>
  <si>
    <t>Komisioni I ndihmes shteterore</t>
  </si>
  <si>
    <t xml:space="preserve"> </t>
  </si>
  <si>
    <t>Totali</t>
  </si>
  <si>
    <t>Blerja e softwerit për shërbimet e përkthimit</t>
  </si>
  <si>
    <r>
      <t xml:space="preserve">Kodi i Organizatës Buxhetore: </t>
    </r>
    <r>
      <rPr>
        <b/>
        <sz val="40"/>
        <color theme="1"/>
        <rFont val="Times New Roman"/>
        <family val="1"/>
      </rPr>
      <t>101</t>
    </r>
  </si>
  <si>
    <r>
      <t xml:space="preserve">Informatat kontaktuese: </t>
    </r>
    <r>
      <rPr>
        <b/>
        <sz val="40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</si>
  <si>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0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</si>
  <si>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0"/>
        <color theme="1"/>
        <rFont val="Times New Roman"/>
        <family val="1"/>
      </rPr>
      <t>Emrush Haxhiu, Ndërtesa e Kuvendit, zyra N-226</t>
    </r>
  </si>
  <si>
    <r>
      <t xml:space="preserve">Drejtori i Drejtorisë për Buxhet dhe Pagesa: </t>
    </r>
    <r>
      <rPr>
        <b/>
        <sz val="40"/>
        <color theme="1"/>
        <rFont val="Times New Roman"/>
        <family val="1"/>
      </rPr>
      <t>Istret Azemi, Ndërtesa e Kuvendit, zyra N-222</t>
    </r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</si>
  <si>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</si>
  <si>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</si>
  <si>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</si>
  <si>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</si>
  <si>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Pagat: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</si>
  <si>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</si>
  <si>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</si>
  <si>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</si>
  <si>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</si>
  <si>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</si>
  <si>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</si>
  <si>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</si>
  <si>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>Nënshkrimi i Sekretarit të Kuvendit</t>
  </si>
  <si>
    <t>Kodi i projektit</t>
  </si>
  <si>
    <t>Paga dhe shtesa</t>
  </si>
  <si>
    <t>Raporti Financiar për vitin 2020</t>
  </si>
  <si>
    <t>Shpenzimet vjetore</t>
  </si>
  <si>
    <t xml:space="preserve">Buxheti  2019 </t>
  </si>
  <si>
    <t>Shpenzimet  vjetore</t>
  </si>
  <si>
    <t>Buxheti vjetor per paga</t>
  </si>
  <si>
    <t>Shpenzimet vjetor</t>
  </si>
  <si>
    <t>Shpenzimet 2019</t>
  </si>
  <si>
    <t>Shpenzimet 2020</t>
  </si>
  <si>
    <t>02.04.2021</t>
  </si>
  <si>
    <t>Prej datës: 01/01/2020</t>
  </si>
  <si>
    <t>Deri më datën: 31/12/2020</t>
  </si>
  <si>
    <t>Programi:      Anëtaret e Kuvendit të Republikës së Kosovës</t>
  </si>
  <si>
    <r>
      <t xml:space="preserve">                    </t>
    </r>
    <r>
      <rPr>
        <b/>
        <sz val="10"/>
        <color indexed="8"/>
        <rFont val="Arial"/>
        <family val="2"/>
      </rPr>
      <t>Pagat dhe Meditjet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11000</t>
    </r>
  </si>
  <si>
    <t>Nr</t>
  </si>
  <si>
    <t xml:space="preserve">Pershkrimi
</t>
  </si>
  <si>
    <t>Shuma e  paguar</t>
  </si>
  <si>
    <t>Data e pagesës</t>
  </si>
  <si>
    <t>Emri</t>
  </si>
  <si>
    <t>Pagat e muajit Janar</t>
  </si>
  <si>
    <t>31/01/2020</t>
  </si>
  <si>
    <t>Anëtaret e Kuvendit të Republikës së Kosovës</t>
  </si>
  <si>
    <t>Pagat e muajit Shkurt</t>
  </si>
  <si>
    <t>28/02/2020</t>
  </si>
  <si>
    <t>Pagat e muajit Mars</t>
  </si>
  <si>
    <t>30/03/2020</t>
  </si>
  <si>
    <t>Pagat e muajit Prill</t>
  </si>
  <si>
    <t>01/04/2020</t>
  </si>
  <si>
    <t>Pagat e muajit Maj</t>
  </si>
  <si>
    <t>01/05/2020</t>
  </si>
  <si>
    <t>Pagat e muajit Qershor</t>
  </si>
  <si>
    <t>01/06/2020</t>
  </si>
  <si>
    <t>Pagat e muajit Korrik</t>
  </si>
  <si>
    <t>30/07/2020</t>
  </si>
  <si>
    <t>Pagat e muajit Gusht</t>
  </si>
  <si>
    <t>31/08/2020</t>
  </si>
  <si>
    <t>Pagat e muajit Shtator</t>
  </si>
  <si>
    <t>30/09/2020</t>
  </si>
  <si>
    <t>Pagat e muajit Tetor</t>
  </si>
  <si>
    <t>30/10/2020</t>
  </si>
  <si>
    <t>Pagat e muajit Nentor</t>
  </si>
  <si>
    <t>30/11/2020</t>
  </si>
  <si>
    <t>Pagat e muajit dhjetor</t>
  </si>
  <si>
    <t>gjithsej</t>
  </si>
  <si>
    <r>
      <t xml:space="preserve">                    </t>
    </r>
    <r>
      <rPr>
        <b/>
        <sz val="10"/>
        <color indexed="8"/>
        <rFont val="Arial"/>
        <family val="2"/>
      </rPr>
      <t>Shpenzimet 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13140</t>
    </r>
  </si>
  <si>
    <t>Shpenzime te udhetimit - Bileta</t>
  </si>
  <si>
    <t>06/02/2020</t>
  </si>
  <si>
    <t>MALESIA REISEN SHPK</t>
  </si>
  <si>
    <t>20/02/2020</t>
  </si>
  <si>
    <t>19/05/2020</t>
  </si>
  <si>
    <t>28/05/2020</t>
  </si>
  <si>
    <t>12/10/2020</t>
  </si>
  <si>
    <t>AS TRAVEL CLUB SH.P.K</t>
  </si>
  <si>
    <r>
      <t xml:space="preserve">                    </t>
    </r>
    <r>
      <rPr>
        <b/>
        <sz val="10"/>
        <color indexed="8"/>
        <rFont val="Arial"/>
        <family val="2"/>
      </rPr>
      <t>Mëditja 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13141</t>
    </r>
  </si>
  <si>
    <t>Shpenzime gjate udhetimit zyrtare ne Francë (9-10 dhjetor 2019)</t>
  </si>
  <si>
    <t>15/01/2020</t>
  </si>
  <si>
    <t>Xhavit Haliti</t>
  </si>
  <si>
    <t>Shpenzime gjate udhetimit zyrtare ne Francë (09-10 dhjetor 2019 )</t>
  </si>
  <si>
    <t>Shpenzimet e udhëtimeve  zyrtare jashtë vendit Bruksel (27-30 janar 2020)</t>
  </si>
  <si>
    <t>05/02/2020</t>
  </si>
  <si>
    <t>Glauk Konjufca</t>
  </si>
  <si>
    <t>Shpenzimet e udhëtimeve  zyrtare jashtë vendit Francë (27-29 janar 2020)</t>
  </si>
  <si>
    <t>Memli Krasniqi</t>
  </si>
  <si>
    <t xml:space="preserve">Shpenzimet e udhëtimeve  zyrtare jashtë vendit Francë (26-29 janar 2020) </t>
  </si>
  <si>
    <t>Fikrim Damka</t>
  </si>
  <si>
    <t>Shpenzimet e udhëtimeve  zyrtare jashtë vendit (26-29 janar 2020)</t>
  </si>
  <si>
    <t>10/02/2020</t>
  </si>
  <si>
    <t>Arberije Nagavci</t>
  </si>
  <si>
    <t xml:space="preserve">Shpenzimet e udhëtimeve  zyrtare jashtë vendit Dubaj (15-18 shkurt 2020)
</t>
  </si>
  <si>
    <t>27/02/2020</t>
  </si>
  <si>
    <t>Mimoza Kusari Lila</t>
  </si>
  <si>
    <t>Shpenzimet e udhëtimeve  zyrtare jashtë vendit Bruksel (18-21 shkurt 2020)</t>
  </si>
  <si>
    <t>Time Kadrijaj</t>
  </si>
  <si>
    <t>Valdete Idrizi</t>
  </si>
  <si>
    <t>Shpenzimet e udhëtimeve  zyrtare jashtë vendit Mali i Zi (19-21 shkurt 2020)</t>
  </si>
  <si>
    <t>04/03/2020</t>
  </si>
  <si>
    <t>Hekuran Murati</t>
  </si>
  <si>
    <t>Shpenzimet e udhëtimeve  zyrtare jashtë vendit SHBA (4-7 shkurt 2020)</t>
  </si>
  <si>
    <t>09/03/2020</t>
  </si>
  <si>
    <t>Uran Ismaili</t>
  </si>
  <si>
    <t>Shpenzimet e udhëtimeve  zyrtare jashtë vendit SHBA (23-29 shkurt 2020)</t>
  </si>
  <si>
    <t xml:space="preserve">Shpenzimet e udhëtimeve  zyrtare jashtë vendit SHBA (23-29 Shkurt 2020)
</t>
  </si>
  <si>
    <t>Ariana Musliu Shoshi</t>
  </si>
  <si>
    <t xml:space="preserve">Shpenzimet e udhëtimeve  zyrtare jashtë vendit SHBA (23-29 shkurt 2020)
</t>
  </si>
  <si>
    <t>Driton Selmanaj</t>
  </si>
  <si>
    <t>Shpenzimet e udhëtimeve  zyrtare jashtë vendit Francë (23-27 shkurt 2020)</t>
  </si>
  <si>
    <t>Elmi Reçica</t>
  </si>
  <si>
    <t xml:space="preserve">Shpenzimet e udhëtimeve  zyrtare jashtë vendit Francë (23-27 shkurt 2020)
</t>
  </si>
  <si>
    <t>26/03/2020</t>
  </si>
  <si>
    <t>Doruntinë Maloku Kastrati</t>
  </si>
  <si>
    <t xml:space="preserve">Shpenzimet e udhëtimeve  zyrtare jashtë vendit Shqiperi (29 shkurt 2020)
</t>
  </si>
  <si>
    <t>24/03/2020</t>
  </si>
  <si>
    <t>Kujtim Gashi</t>
  </si>
  <si>
    <t xml:space="preserve">Shpenzimet e udhëtimeve  zyrtare jashtë vendit Turqi (4-7 mars 2020)
</t>
  </si>
  <si>
    <t>25/03/2020</t>
  </si>
  <si>
    <t>Teuta Haxhiu</t>
  </si>
  <si>
    <t xml:space="preserve">Shpenzimet e udhëtimeve  zyrtare jashtë vendit SHBA (3-7 shkurt 2020) </t>
  </si>
  <si>
    <t>08/04/2020</t>
  </si>
  <si>
    <t>Armend Zemaj</t>
  </si>
  <si>
    <t>Shpenzimet e udhëtimeve  zyrtare jashtë vendit Shqiperi (20-21 tetor 2020)</t>
  </si>
  <si>
    <t>28/10/2020</t>
  </si>
  <si>
    <t>Fidan Jilta</t>
  </si>
  <si>
    <t>Time  Kadrijaj</t>
  </si>
  <si>
    <t>Fatmire Mulhaxha Kollçaku</t>
  </si>
  <si>
    <t>Shpenzimet e udhëtimeve  zyrtare jashtë vendit Shqiperi (21-22 tetor 2020)</t>
  </si>
  <si>
    <t>25/11/2020</t>
  </si>
  <si>
    <t>Fatmire Kollçaku</t>
  </si>
  <si>
    <t>Shpenzimet e udhëtimeve  zyrtare jashtë vendit Turqi (12-15 nentor 2020)</t>
  </si>
  <si>
    <t>Saranda Musliu</t>
  </si>
  <si>
    <t>Shpenzimet e udhëtimeve  zyrtare jashtë vendit Shqiperi (15-17 dhjetor 2020)</t>
  </si>
  <si>
    <t>18/12/2020</t>
  </si>
  <si>
    <t>Visar Hoti</t>
  </si>
  <si>
    <t xml:space="preserve">Shpenzimet e udhëtimeve  zyrtare jashtë vendit Shqiperi (15-17 dhjetor 2020)
</t>
  </si>
  <si>
    <t>23/12/2020</t>
  </si>
  <si>
    <t>Bajrush Xhemaili</t>
  </si>
  <si>
    <t>Eliza Hoxha</t>
  </si>
  <si>
    <t>Zikreta Aliti</t>
  </si>
  <si>
    <t>24/12/2020</t>
  </si>
  <si>
    <t>Besa Gaxheri</t>
  </si>
  <si>
    <r>
      <t xml:space="preserve">                    </t>
    </r>
    <r>
      <rPr>
        <b/>
        <sz val="10"/>
        <color indexed="8"/>
        <rFont val="Arial"/>
        <family val="2"/>
      </rPr>
      <t>Akomodim gjate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13142</t>
    </r>
  </si>
  <si>
    <t>Akomodim gjate udhetimit zyrtare ne Itali (27 nentor 2019)</t>
  </si>
  <si>
    <t>Kadri Vesli</t>
  </si>
  <si>
    <t>Akomodim gjate udhetimit zyrtar Bruksel -( 04-08 dhjetor 2019 )</t>
  </si>
  <si>
    <t>Akomodim gjate udhetimit zyrtar Francë (09-10 dhjetor 2019 )</t>
  </si>
  <si>
    <t>Akomodimi - udhëtimet zyrtar jashtë vend Bruksel (27-30 janar 2020)</t>
  </si>
  <si>
    <t>Akomodimi - udhëtimet zyrtar jashtë vend Francë (27-29 janar 2020)</t>
  </si>
  <si>
    <t xml:space="preserve">Akomodimi - udhëtimet zyrtar jashtë vend Francë  (26-29 janar 2020) 
</t>
  </si>
  <si>
    <t>Akomodimi - udhëtimet zyrtar jashtë vend Francë(26-29 janar 2020)</t>
  </si>
  <si>
    <t>Akomodimi - udhëtimet zyrtar jashtë vend SHBA (4-7 shkurt 2020)</t>
  </si>
  <si>
    <t>Akomodimi i udhëtimeve  zyrtarë brenda vendi Francë (23-27 shkurt 2020)</t>
  </si>
  <si>
    <t xml:space="preserve">Akomodimi - udhëtimet zyrtar jashtë vend Francë (23-27 shkurt 2020)
</t>
  </si>
  <si>
    <t>Akomodimi - udhëtimet zyrtar jashtë vend SHBA (3-7 shkurt 2020)</t>
  </si>
  <si>
    <t xml:space="preserve">Akomodimi - udhëtimet zyrtar jashtë vendit Shqiperi (20-21 tetor 2020)
</t>
  </si>
  <si>
    <t>Akomodimi - udhëtimet zyrtar jashtë vend Shqiperi (21-22 tetor 2020)</t>
  </si>
  <si>
    <r>
      <t xml:space="preserve">                    </t>
    </r>
    <r>
      <rPr>
        <b/>
        <sz val="10"/>
        <color indexed="8"/>
        <rFont val="Arial"/>
        <family val="2"/>
      </rPr>
      <t>Shpenzime tjera te udhëtimit zyrtar jashte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13143</t>
    </r>
  </si>
  <si>
    <t>Shpenzimet gjate udhetimit zyrtar Bruksel -( 04-08 dhjetor 2019 )</t>
  </si>
  <si>
    <t>Shpenzimet tjera - udhëtimeve zyrtar  jashtë vend Francë (26-29 janar 2020)</t>
  </si>
  <si>
    <t>Shpenzimet tjera - udhëtimeve zyrtar  jashtë vend SHBA (4-7 shkurt 2020)</t>
  </si>
  <si>
    <t xml:space="preserve">Shpenzimet tjera - udhëtimeve zyrtar  jashtë vend Francë (23-27 shkurt 2020)
</t>
  </si>
  <si>
    <t>Shpenzimet tjera - udhëtimeve zyrtar  jashtë vend SHBA (3-7 shkurt 2020)</t>
  </si>
  <si>
    <t xml:space="preserve">Shpenzime tjera gjate udhetimit zyrtare Shqiperi </t>
  </si>
  <si>
    <t>20/11/2020</t>
  </si>
  <si>
    <t>Kujtim Shala</t>
  </si>
  <si>
    <r>
      <t xml:space="preserve">                    </t>
    </r>
    <r>
      <rPr>
        <b/>
        <sz val="10"/>
        <color indexed="8"/>
        <rFont val="Arial"/>
        <family val="2"/>
      </rPr>
      <t>Shpenzime tjera telefonike Vala 900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13320</t>
    </r>
  </si>
  <si>
    <t xml:space="preserve">Shpenzimet e telefonis mobile </t>
  </si>
  <si>
    <t>17/01/2020</t>
  </si>
  <si>
    <t>PTK SHA VALA</t>
  </si>
  <si>
    <t>Shpenzimet e telefonis mobile - mbushje Vala</t>
  </si>
  <si>
    <t>25/02/2020</t>
  </si>
  <si>
    <t>TELEKOMI I KOSOVES SHA</t>
  </si>
  <si>
    <t>11/02/2020</t>
  </si>
  <si>
    <t>Shpenzimet e telefonisë mobile - Mbushje Vala</t>
  </si>
  <si>
    <t>08/05/2020</t>
  </si>
  <si>
    <t>16/03/2020</t>
  </si>
  <si>
    <t>24/04/2020</t>
  </si>
  <si>
    <t>Shpenzime e telefonise mobile</t>
  </si>
  <si>
    <t>05/06/2020</t>
  </si>
  <si>
    <t xml:space="preserve">Shpenzime te telefonisë mobile </t>
  </si>
  <si>
    <t>15/06/2020</t>
  </si>
  <si>
    <t>10/08/2020</t>
  </si>
  <si>
    <t>Shpenzime te telefonis mobile</t>
  </si>
  <si>
    <t>Shpenzimet e telefonis mobile</t>
  </si>
  <si>
    <t>11/08/2020</t>
  </si>
  <si>
    <t>14/08/2020</t>
  </si>
  <si>
    <t>25/09/2020</t>
  </si>
  <si>
    <t xml:space="preserve">Shpenzimet e telefonise mobile </t>
  </si>
  <si>
    <t>16/10/2020</t>
  </si>
  <si>
    <t>Shpenzimet e telefonise mobile</t>
  </si>
  <si>
    <t>07/12/2020</t>
  </si>
  <si>
    <t>16/12/2020</t>
  </si>
  <si>
    <r>
      <t xml:space="preserve">                    </t>
    </r>
    <r>
      <rPr>
        <b/>
        <sz val="10"/>
        <color indexed="8"/>
        <rFont val="Arial"/>
        <family val="2"/>
      </rPr>
      <t>Shërbime tjera kontraktuese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13460</t>
    </r>
  </si>
  <si>
    <t xml:space="preserve">Sherbimet tjera -Pasaport dilpomatik per Ariana Musliu Shoshi </t>
  </si>
  <si>
    <t>MINISTRIA PUNEVE TE BRENDSHME</t>
  </si>
  <si>
    <t>Sherbime tjera - perkthime</t>
  </si>
  <si>
    <t>GLOBAL CONSULTING DEVELOPMENT ASSOCIATES SHPK</t>
  </si>
  <si>
    <t>Sherbime tjera -Pasaport diplomatike per EMILIJA REDZEPI</t>
  </si>
  <si>
    <t>Sherbime tjera- Pasporta diplomatike per Ilir Ferati</t>
  </si>
  <si>
    <t>28/01/2020</t>
  </si>
  <si>
    <t xml:space="preserve">Sherbimet tjera -Pasaport dilpomatik per Besian Mustafa </t>
  </si>
  <si>
    <t xml:space="preserve">Sherbimet tjera -Pasaport dilpomatik per Florete Zejnullahu </t>
  </si>
  <si>
    <t xml:space="preserve">Sherbime tjera- Pasporta diplomatike per Fetah Rudi </t>
  </si>
  <si>
    <t xml:space="preserve">Sherbime tjera- Pasporta diplomatike per Shkëmb Manaj </t>
  </si>
  <si>
    <t>Sherbime tjera-Pasaporta Diplomatike per Saranda Musliu</t>
  </si>
  <si>
    <t>04/02/2020</t>
  </si>
  <si>
    <t xml:space="preserve">Shpenzime tjera -Pasaporta Diplomatike per Eliza Hoxha </t>
  </si>
  <si>
    <t>Sherbimet tjera -Pasaport dilpomatik per Ekrem Hyseni</t>
  </si>
  <si>
    <t>Shpenzime tjera -Pasaporta Diplomatike per Gazmend Bytyçi</t>
  </si>
  <si>
    <t>Shpenzime tjera -Pasaporta Diplomatike per Fatmir Rexhepi</t>
  </si>
  <si>
    <t>Sherbime tjera -Pasaporta diplomatike (Shkelzen Hajdini)</t>
  </si>
  <si>
    <t>Sherbime tjera -Pasaporta diplomatike (Vlora Limani Hajnuni)</t>
  </si>
  <si>
    <t>Sherbime tjera -Pasaporta diplomatike (Ilir Tasholli)</t>
  </si>
  <si>
    <t xml:space="preserve">Sherbime tjera -Pasaporta diplomatike (Lirije Kajtazi ) </t>
  </si>
  <si>
    <t>14/02/2020</t>
  </si>
  <si>
    <t>Sherbime tjera -Pasaporta diplomatike (Doruntinë Maloku Kastrati)</t>
  </si>
  <si>
    <t>Sherbime tjera -Pasaporta diplomatike (Besa Ismaili Ahmeti)</t>
  </si>
  <si>
    <t xml:space="preserve">Sherbime tjera -Pasaporta diplomatike (Elbert Krasniqi ) </t>
  </si>
  <si>
    <t>18/02/2020</t>
  </si>
  <si>
    <t>Sherbime tjera -Pasaporta diplomatike (Sejdi Hoxha )</t>
  </si>
  <si>
    <t xml:space="preserve">Sherbime tjera -Pasaporta diplomatike (Mirlinda Sopi Krasniqi ) </t>
  </si>
  <si>
    <t xml:space="preserve">Sherbime tjera -Pasaporta diplomatike (Rrezarta  Krasniqi ) </t>
  </si>
  <si>
    <t>21/02/2020</t>
  </si>
  <si>
    <t>Sherbime tjera -Pasaporta diplomatike (Fatmir Xhelili)</t>
  </si>
  <si>
    <t>Sherbime tjera -Pasaporta diplomatike (Ardian Shala)</t>
  </si>
  <si>
    <t>06/03/2020</t>
  </si>
  <si>
    <t>Sherbime tjera -Pasaporta diplomatike (Xhavit Uka)</t>
  </si>
  <si>
    <t>Sherbime tjera -Pasaporta diplomatike (Elmi Reçica)</t>
  </si>
  <si>
    <t xml:space="preserve">Sherbime tjera -Pasaporta diplomatike (Dimal Basha) </t>
  </si>
  <si>
    <t>Sherbime tjera -Pasaporta diplomatike (Bajrush Xhemaili )</t>
  </si>
  <si>
    <t>03/03/2020</t>
  </si>
  <si>
    <t>Sherbime tjera -Pasaporta diplomatike (Ferat Shala )</t>
  </si>
  <si>
    <t xml:space="preserve">Sherbime tjera -Pasaporta diplomatike Gazmend Gjyshinca </t>
  </si>
  <si>
    <t xml:space="preserve">Sherbime tjera -Pasaporta diplomatike Shkumbin Gashi </t>
  </si>
  <si>
    <t>Sherbime tjera -Sherbime per realizimin profesional te fotografive ne Kuvendin e Kosoves</t>
  </si>
  <si>
    <t>LUAN DIZDARI BI</t>
  </si>
  <si>
    <t>Sherbimet tjera -Sigurime shendetesore</t>
  </si>
  <si>
    <t>26/05/2020</t>
  </si>
  <si>
    <t>KOMPANIA E SIGURIMEVE PRISIG SHA</t>
  </si>
  <si>
    <t>Sherbime tjera -Pasaporta diplomatike (Frashër Demaj)</t>
  </si>
  <si>
    <t>03/06/2020</t>
  </si>
  <si>
    <t xml:space="preserve">Sherbime tjera -Pasaporta diplomatike (Fitim Uka ) </t>
  </si>
  <si>
    <t>08/06/2020</t>
  </si>
  <si>
    <t>Sherbime tjera -Pasaporta diplomatike (Arta Bajralija)</t>
  </si>
  <si>
    <t>09/06/2020</t>
  </si>
  <si>
    <t>Sherbime tjera -Pasaporta diplomatike (Mefail Bajqinovci)</t>
  </si>
  <si>
    <t>17/06/2020</t>
  </si>
  <si>
    <t xml:space="preserve">Sherbime tjera -Pasaporta diplomatike (Eman Rrahmani) </t>
  </si>
  <si>
    <t>Sherbime tjera -Pasaporta diplomatike (Branislav Nikolic)</t>
  </si>
  <si>
    <t>26/06/2020</t>
  </si>
  <si>
    <t>Sherbime tjera -Pasaporta diplomatike (Faton Bislimi)</t>
  </si>
  <si>
    <t>Sherbime tjera -Pasaporta diplomatike (Slavko Simic)</t>
  </si>
  <si>
    <t>Sherbime tjera -Pasaporta diplomatike (Duda Balje )</t>
  </si>
  <si>
    <t>16/07/2020</t>
  </si>
  <si>
    <t>Sherbime tjera -Pasaporta diplomatike (Valdete Idrizi )</t>
  </si>
  <si>
    <t>21/07/2020</t>
  </si>
  <si>
    <t>Sherbime tjera -Pasaporta diplomatike (Visar Hoti)</t>
  </si>
  <si>
    <t>07/08/2020</t>
  </si>
  <si>
    <t>Sherbime tjera -Pasaporta diplomatike (Agon Batusha)</t>
  </si>
  <si>
    <t>Sherbime tjera -Pasaporta diplomatike (Zikreta Aliti)</t>
  </si>
  <si>
    <t>Sherbime tjera -Pasaporta diplomatike (Jahja Kokaj)</t>
  </si>
  <si>
    <t>17/08/2020</t>
  </si>
  <si>
    <t>Sherbime tjera -Pasaporta diplomatike (Fjolla Ujkani)</t>
  </si>
  <si>
    <t>20/08/2020</t>
  </si>
  <si>
    <t>Sherbime tjera -Pasaporta diplomatike (Alban Hyseni)</t>
  </si>
  <si>
    <t>26/08/2020</t>
  </si>
  <si>
    <t>Sherbime tjera -Pasaporta diplomatike  (Donika Kadaj Bujupi )</t>
  </si>
  <si>
    <t>10/09/2020</t>
  </si>
  <si>
    <t>Sherbime tjera -Pasaporta diplomatike (Fidan Jilta)</t>
  </si>
  <si>
    <t>22/09/2020</t>
  </si>
  <si>
    <t>Sherbime tjera -Pasaporta diplomatike (Adem Hodza)</t>
  </si>
  <si>
    <t>Sherbime tjera -Pasaporta diplomatike (Teuta Haxhiu)</t>
  </si>
  <si>
    <t>Sherbime tjera -Pasaporta diplomatike (Marigona Geci)</t>
  </si>
  <si>
    <t>29/09/2020</t>
  </si>
  <si>
    <t>Sherbime tjera -Pasaporta diplomatike (Shpejtim Bulliqi )</t>
  </si>
  <si>
    <t>19/10/2020</t>
  </si>
  <si>
    <t>Sherbime tjera -Pasaporta diplomatike (Fitim Haziri )</t>
  </si>
  <si>
    <t>21/10/2020</t>
  </si>
  <si>
    <t>Sherbime tjera -Pasaporta diplomatike (Arbereshe Kryeziu Hyseni)</t>
  </si>
  <si>
    <t>Sherbime tjera -Pasaporta diplomatike (Yllza Hoti )</t>
  </si>
  <si>
    <t>Sherbime tjera -Pasaporta diplomatike (Labinotë Demi Murtezi)</t>
  </si>
  <si>
    <t>Sherbime tjera - Shfrytezimi i salla</t>
  </si>
  <si>
    <t>11/11/2020</t>
  </si>
  <si>
    <t>AMAZONA HOTEL SHPK</t>
  </si>
  <si>
    <t>Sherbime tjera -Pasaporta diplomatike (Besa Gaxherri)</t>
  </si>
  <si>
    <t>16/11/2020</t>
  </si>
  <si>
    <t>Sherbime tjera -Pasaporta diplomatike (Arben Gashi)</t>
  </si>
  <si>
    <t>17/11/2020</t>
  </si>
  <si>
    <t>22/12/2020</t>
  </si>
  <si>
    <r>
      <t xml:space="preserve">                    </t>
    </r>
    <r>
      <rPr>
        <b/>
        <sz val="10"/>
        <color indexed="8"/>
        <rFont val="Arial"/>
        <family val="2"/>
      </rPr>
      <t>Drekat zyrtare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14310</t>
    </r>
  </si>
  <si>
    <t>Sherbime te bufesë per muajin nentor 2019</t>
  </si>
  <si>
    <t>SHQIPONJA</t>
  </si>
  <si>
    <t>Sherbime te bufesë per muajin dhjetor 2019</t>
  </si>
  <si>
    <t>Sherbime të bufesë pritje per Media</t>
  </si>
  <si>
    <t xml:space="preserve">Drekë zyrtare-Komisioni për Bujqësi,Pylltari,Zhvillim Rural,Infrastrukturë dhe Mjedis </t>
  </si>
  <si>
    <t>11/03/2020</t>
  </si>
  <si>
    <t>APOLLONIA 1991 SHPK</t>
  </si>
  <si>
    <t>Sherbime te bufesë janar 2020</t>
  </si>
  <si>
    <t>Dreke zyrtare Kryetarja e Kuvendit</t>
  </si>
  <si>
    <t>13/06/2020</t>
  </si>
  <si>
    <t>PINOCCHIO NPH</t>
  </si>
  <si>
    <t>Drekë zyratre Komisioni per Ekonomi</t>
  </si>
  <si>
    <t>LIBURNIA</t>
  </si>
  <si>
    <t xml:space="preserve">Drekë zyrtare -Komisioni per Ekonomi </t>
  </si>
  <si>
    <t>EXTRA FISH SHPK</t>
  </si>
  <si>
    <t>Sherbime te bufesë mars 2020</t>
  </si>
  <si>
    <t>20/07/2020</t>
  </si>
  <si>
    <t>Sherbime te bufesë shkurt 2020</t>
  </si>
  <si>
    <t>Dreke zyrtare- Komisioni per Buxhet dhe Transfere</t>
  </si>
  <si>
    <t>27/07/2020</t>
  </si>
  <si>
    <t>MAESTRO`S RESTAURANT SHPK</t>
  </si>
  <si>
    <t xml:space="preserve">Drekë zyrtare Komisioni per te Drejtat e Njeriut ,Barazi Gjinore , per Persona te Pagjetur dhe Peticione </t>
  </si>
  <si>
    <t>13/08/2020</t>
  </si>
  <si>
    <t>RESTAURANT ANTIKA SHPK</t>
  </si>
  <si>
    <t>Dreke zyrtare -Kryetarja e Kuvendit</t>
  </si>
  <si>
    <t>28/08/2020</t>
  </si>
  <si>
    <t>BOULEVARD SHPK</t>
  </si>
  <si>
    <t xml:space="preserve">Dreke zyrtare Komisioni per Arsim, Shkencë,Teknologji, Inovacion, Kulturë, Rini dhe Sport </t>
  </si>
  <si>
    <t xml:space="preserve">Dreke zyrtare Komisioni per Arsim, Shkencë,Tekonologji , Inovacion ,Kulturë, Rini dhe Sport </t>
  </si>
  <si>
    <t xml:space="preserve">Dreke zyrtare Komisioni per Ceshtje te Siguris dhe Mbrojtjes </t>
  </si>
  <si>
    <t xml:space="preserve">Dreke zyrtare Komisioni per Shendetesi dhe Mireqenie Sociale </t>
  </si>
  <si>
    <t xml:space="preserve">Dreke zyrtare Komisionin Ad-hoc per perzgjedhjen e kandidateve per anetare re Bordit te RTK-se </t>
  </si>
  <si>
    <t>Dreke zyrtare Komisionin Ad-hoc per perzgjedhjen e kandidateve per anetare re Bordit te RTK-se</t>
  </si>
  <si>
    <t xml:space="preserve">Dreke zyrtare Komisoni Ad-Hoc per perzgjedhjen e anetareve te Keshillit te Pavarur Mbikeqyres te Sherbimit Civil te  Kosoves </t>
  </si>
  <si>
    <t xml:space="preserve">Dreke zyrtare-Nenkryetari i Kuvendit te Kosoves z.Slavko Simic me udheheqesit e USAID-it </t>
  </si>
  <si>
    <t>BLODIN GAGICA BI</t>
  </si>
  <si>
    <t xml:space="preserve">Dreke zyrtare- Kryetarja e Kuvendit te Kosoves </t>
  </si>
  <si>
    <t>18/09/2020</t>
  </si>
  <si>
    <t>ARSIM RASHITI BI</t>
  </si>
  <si>
    <t xml:space="preserve">Dreke zyrtare- Kryetarja e Kuvendit te Kosoves  
</t>
  </si>
  <si>
    <t>TARTINE LLC</t>
  </si>
  <si>
    <t>Sherbime te bufesë prill 2020</t>
  </si>
  <si>
    <t>24/09/2020</t>
  </si>
  <si>
    <t>FEHMI NIKA BI</t>
  </si>
  <si>
    <t>Sherbime te bufesë maj 2020</t>
  </si>
  <si>
    <t>Sherbime te bufesë qershor 2020</t>
  </si>
  <si>
    <t xml:space="preserve">Dreke zyrtare Kryetarja e Kuvendit </t>
  </si>
  <si>
    <t>PROKA SHPK</t>
  </si>
  <si>
    <t xml:space="preserve">Drekë zyrtare - Komisioni per te Drejtat  </t>
  </si>
  <si>
    <t>05/10/2020</t>
  </si>
  <si>
    <t xml:space="preserve">Drekë zyrtare -Komisioni AD-HOC per [perzgjedhjen e kandidateve per anetare te KPMSHCK-së </t>
  </si>
  <si>
    <t>08/10/2020</t>
  </si>
  <si>
    <t>Drekë zyrtare -Komisioni AD-HOC per [perzgjedhjen e kandidateve per anetare te KPMSHCK-së ( 25 shtator 2020)</t>
  </si>
  <si>
    <t xml:space="preserve">Drekë zyrtare -Komisioni AD-HOC per perzgjedhjen e kandidateve per anetare te KPMSHCK-së </t>
  </si>
  <si>
    <t xml:space="preserve">Dreke zyrtare -Komisioni per Shendetesi </t>
  </si>
  <si>
    <t>MAMAS SHPK</t>
  </si>
  <si>
    <t>Sherbimet e bufesë per muajin korrik</t>
  </si>
  <si>
    <t>22/10/2020</t>
  </si>
  <si>
    <t>Dreke zyrtare -Komisioni per te drejtat e njeriut</t>
  </si>
  <si>
    <t>ILIR MACANI BI</t>
  </si>
  <si>
    <t xml:space="preserve">Dreke zyrtare-Komisioni AD-HOC per perzgjedhjen e kandidateve per anetare te KPMSHCK-së </t>
  </si>
  <si>
    <t>15/10/2020</t>
  </si>
  <si>
    <t>Dreke zyrtare-Komisioni AD-HOC per perzgjedhjen e anetareve te KPM-se</t>
  </si>
  <si>
    <t xml:space="preserve">Dreke zyrtare- Komisioni AD-HOC per perzgjedhje e anetareve te Komisionit te Pavarur per Media </t>
  </si>
  <si>
    <t xml:space="preserve">Dreke zyrtare - komisioni at hoc per perzgjedhjen e kandidatve per antarë te Bordit per ankesa te Medtiave </t>
  </si>
  <si>
    <t>Dreke zyrtare- Komisioni per Ekonomi, Punesim,Tregeti, Industri, Ndermarresi dhe Investime Strategjike</t>
  </si>
  <si>
    <t>LISAS SHPK</t>
  </si>
  <si>
    <t>Dreke zyrtare- Komisioni per çështje të Sigurisë dhe Mbrojtjes</t>
  </si>
  <si>
    <t>29/10/2020</t>
  </si>
  <si>
    <t>N.H.T.SH  SHKELQIMI-2 SH.P.K</t>
  </si>
  <si>
    <t>Drekë zyrtare-Komisioni per Shedetesi dhe Mireqenie Sociale</t>
  </si>
  <si>
    <t>04/11/2020</t>
  </si>
  <si>
    <t>18/11/2020</t>
  </si>
  <si>
    <t>N'BJESHKE TE GURI I ZI SH.P.K</t>
  </si>
  <si>
    <t>Sherbime te bufesë</t>
  </si>
  <si>
    <t>24/11/2020</t>
  </si>
  <si>
    <t xml:space="preserve">Dreke zyrtare-Komisioni per Arsim Shkence,Teknologji,Inovacion, Kulture,Rini dhe Sport </t>
  </si>
  <si>
    <t xml:space="preserve">Dreke zyrtare-Komisioni per Arsim Shkencë, Tekonoligji, Inovacion,Kulturë,Rinin dhe Sport </t>
  </si>
  <si>
    <t xml:space="preserve">Dreke zyrtare-Komisioni per Drejtat e Njeriut , Bazari Gjinore , per Persona te Pagjetur dhe Peticione </t>
  </si>
  <si>
    <t>LIBURN HALILI BI</t>
  </si>
  <si>
    <t xml:space="preserve">Dreke zyrtare-Kryetarja e Kuvendin e Kosoves </t>
  </si>
  <si>
    <t>GIZZI SHPK</t>
  </si>
  <si>
    <t xml:space="preserve">Dreke zyrtare-Kryetarja e Kuvendit te Kosoves </t>
  </si>
  <si>
    <t xml:space="preserve">Dreke zyrtare-Komisoni per Arsim, Shkence,Tekonologji,Inovacion,Kulture,Rinin dhe Sport </t>
  </si>
  <si>
    <t>Dreke zyrtare-Komisioni AD-HOC per perzgjedhjen e anetareve te Bordit te RTK-se</t>
  </si>
  <si>
    <t>11/12/2020</t>
  </si>
  <si>
    <t>METROPOLI SHPK</t>
  </si>
  <si>
    <t>Drekë zyrtare -Nenkryetari Slavko Simic</t>
  </si>
  <si>
    <t>VALON HARAQIJA BI</t>
  </si>
  <si>
    <t>Drekë zyrtare-Komisioni per Qeverisje lokale ,administrate publike ,zhvillim rajonal dhe media</t>
  </si>
  <si>
    <t>21/12/2020</t>
  </si>
  <si>
    <t>GRESA LOUNGE RESTAURANT SHPK</t>
  </si>
  <si>
    <r>
      <t xml:space="preserve">                   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14320</t>
    </r>
  </si>
  <si>
    <t>Dreke zyrtare jashte vendit</t>
  </si>
  <si>
    <r>
      <t xml:space="preserve">                    </t>
    </r>
    <r>
      <rPr>
        <b/>
        <sz val="10"/>
        <color indexed="8"/>
        <rFont val="Arial"/>
        <family val="2"/>
      </rPr>
      <t>Shpenzime për vendime të gjykatave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14410</t>
    </r>
  </si>
  <si>
    <t>SHPENZIME - VENDIMET E GJYKATAVE</t>
  </si>
  <si>
    <t>ZYRA PERMBARIMORE MUSA KM SHPK (NT INFO COM)</t>
  </si>
  <si>
    <r>
      <t xml:space="preserve">                    </t>
    </r>
    <r>
      <rPr>
        <b/>
        <sz val="10"/>
        <color indexed="8"/>
        <rFont val="Arial"/>
        <family val="2"/>
      </rPr>
      <t>Subvencionet për entitetet publike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21110</t>
    </r>
  </si>
  <si>
    <t>Subvencione</t>
  </si>
  <si>
    <t>K.GRAVE TE VERBERA TE KOSOVES</t>
  </si>
  <si>
    <t>PRAK SHOQ.E TE DREJT.PACIENTEVE NE KOSOVE</t>
  </si>
  <si>
    <t>FORUMI KOSOVAR I AFTESISE SE KUFIZUAR</t>
  </si>
  <si>
    <t>SHOQATA E PERS AK HANDIKOS DRENAS</t>
  </si>
  <si>
    <t>SHOQATA E TE VERBERVE TE KOSOVES - SHVK</t>
  </si>
  <si>
    <t>OJQ QPDG</t>
  </si>
  <si>
    <t>ORGANIZATA E PERSONAVE ME AFTESI TE KUFIZUARA FIZIKE HANDIKOS</t>
  </si>
  <si>
    <t>MEDICA KOSOVA</t>
  </si>
  <si>
    <t>KRCT NGO</t>
  </si>
  <si>
    <t>23/09/2020</t>
  </si>
  <si>
    <t>SHOQATA E GRAVE MEDICA GJAKOVA</t>
  </si>
  <si>
    <t>CDHRF KMDLNJ</t>
  </si>
  <si>
    <t>KBK TREPÇA</t>
  </si>
  <si>
    <t>Q.K.L.KANCERIT TE GJIRIT JETA VITA</t>
  </si>
  <si>
    <t>INSTI.PER ZHVILLIM E POL.SOCIALE</t>
  </si>
  <si>
    <t>QENDR PER MBR E VIK DHE PAR E TRAF TE QENJE.NJER</t>
  </si>
  <si>
    <t>HANDIKOS</t>
  </si>
  <si>
    <r>
      <t xml:space="preserve">                    </t>
    </r>
    <r>
      <rPr>
        <b/>
        <sz val="10"/>
        <color indexed="8"/>
        <rFont val="Arial"/>
        <family val="2"/>
      </rPr>
      <t>Pagesat për përfituesit individualë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22200</t>
    </r>
  </si>
  <si>
    <t>MUSA RUDAKU</t>
  </si>
  <si>
    <t>EMIN CAKIQI</t>
  </si>
  <si>
    <t>CELAL ILYAS</t>
  </si>
  <si>
    <t>KALTRINA KRASNIQI</t>
  </si>
  <si>
    <t>Pagat</t>
  </si>
  <si>
    <t>Mallra dhe sherbimne</t>
  </si>
  <si>
    <t>subvencione</t>
  </si>
  <si>
    <t>Programi: Administrata</t>
  </si>
  <si>
    <t>Administrata e Kuvendit të Republikës së Kosovës</t>
  </si>
  <si>
    <r>
      <t xml:space="preserve">                    </t>
    </r>
    <r>
      <rPr>
        <b/>
        <sz val="10"/>
        <color indexed="8"/>
        <rFont val="Arial"/>
        <family val="2"/>
      </rPr>
      <t xml:space="preserve">Shpenzimet e udhëtimit brenda vendit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13130</t>
    </r>
  </si>
  <si>
    <t xml:space="preserve">Shpenzime udhetime zyrtare brenda vendit </t>
  </si>
  <si>
    <t>13/11/2020</t>
  </si>
  <si>
    <t>MAGRA SHPK</t>
  </si>
  <si>
    <t>Adelina Demolli Basha</t>
  </si>
  <si>
    <t>Faton Hamiti</t>
  </si>
  <si>
    <t>Shaban Selimi</t>
  </si>
  <si>
    <t>07/02/2020</t>
  </si>
  <si>
    <t>Snoudon Daci</t>
  </si>
  <si>
    <t xml:space="preserve">Shpenzimet e udhëtimeve  zyrtare jashtë vendit Shqipëri (4-5 shkurt 2020)
</t>
  </si>
  <si>
    <t>13/02/2020</t>
  </si>
  <si>
    <t>Selman Ymeri</t>
  </si>
  <si>
    <t xml:space="preserve">Shpenzimet e udhëtimeve  zyrtare jashtë vendit Mali i Zi  (19-21 shkurt 2020)
</t>
  </si>
  <si>
    <t>Ismet Krasniqi</t>
  </si>
  <si>
    <t>Shpenzimet e udhëtimeve  zyrtare jashtë vendit Mail i Zi (19-21 shkurt 2020)</t>
  </si>
  <si>
    <t>Agim Ajeti</t>
  </si>
  <si>
    <t>05/03/2020</t>
  </si>
  <si>
    <t>Merita Drenori</t>
  </si>
  <si>
    <t>Shpenzimet e udhëtimeve  zyrtare jashtë vendit Maqedoni e Veriut (27-28 shkurt 2020)</t>
  </si>
  <si>
    <t>Shprese Haxhijaj</t>
  </si>
  <si>
    <t>Mehmet Simnica</t>
  </si>
  <si>
    <t>Armend Ademaj</t>
  </si>
  <si>
    <t>Fehmi Pireva</t>
  </si>
  <si>
    <t>Fehmi Hyseni</t>
  </si>
  <si>
    <t>Visar Krasniqi</t>
  </si>
  <si>
    <t>10/03/2020</t>
  </si>
  <si>
    <t>Hana Bajrakatri</t>
  </si>
  <si>
    <t>Nur Çeku</t>
  </si>
  <si>
    <t>Lule Ymeri</t>
  </si>
  <si>
    <t>Minire Hasani</t>
  </si>
  <si>
    <t>Drita Morina</t>
  </si>
  <si>
    <t>Bajram Badivuku</t>
  </si>
  <si>
    <t>Arben Loshi</t>
  </si>
  <si>
    <t>Vilson Ukaj</t>
  </si>
  <si>
    <t>Shpenzimet e udhëtimeve  zyrtare jashtë vendit Maqedoni e Veriut (27 dhe 28 shkurt 2020)</t>
  </si>
  <si>
    <t>Ergyl Emra</t>
  </si>
  <si>
    <t>Arsim Shala</t>
  </si>
  <si>
    <t>Zoja Osmani</t>
  </si>
  <si>
    <t xml:space="preserve">Shpenzimet e udhëtimeve  zyrtare jashtë vendit Kroaci (8-10 mars 2020)
</t>
  </si>
  <si>
    <t>Shpenzimet e udhëtimeve  zyrtare jashtë vendit Maqedonia e Veriut (8 mars 2020)</t>
  </si>
  <si>
    <t>Shpenzimet e udhëtimeve  zyrtare jashtë vendit Kroaci (8-10 mars 2020)</t>
  </si>
  <si>
    <t xml:space="preserve">Shpenzimet e udhëtimeve  zyrtare jashtë vendit (8-10 mars 2020)
</t>
  </si>
  <si>
    <t>Pashk Quni</t>
  </si>
  <si>
    <t xml:space="preserve">Shpenzimet e udhëtimeve  zyrtare jashtë vendit Maqedonia e Veriut (27-28 mars 2020)
</t>
  </si>
  <si>
    <t>Sali Rexhepi</t>
  </si>
  <si>
    <t>Shpenzimet e udhëtimeve  zyrtare jashtë vendit Maqedonia e Veriut  (21 gusht 2020)</t>
  </si>
  <si>
    <t>Shpenzimet e udhëtimeve  zyrtare jashtë vendit Shqiperi (30 shtator - 4 tetor 2020)</t>
  </si>
  <si>
    <t>Shpenzimet e udhëtimeve  zyrtare jashtë vendit Shqiperi (20-22 tetor 2020)</t>
  </si>
  <si>
    <t>Ejup Deliu</t>
  </si>
  <si>
    <t>Manush Krasniqi</t>
  </si>
  <si>
    <t>27/11/2020</t>
  </si>
  <si>
    <t>Shpenzimet e udhëtimeve  zyrtare jashtë vendit Shqiperi (26 nentor 2020)</t>
  </si>
  <si>
    <t>10/12/2020</t>
  </si>
  <si>
    <t>Behxhet Muçolli</t>
  </si>
  <si>
    <t>Akomodimi - udhëtimet zyrtar jashtë vend (27-30 janar 2020)</t>
  </si>
  <si>
    <t xml:space="preserve">Akomodimi - udhëtimet zyrtar jashtë vend  Mail i Zi (19-21 shkurt 2020)
</t>
  </si>
  <si>
    <t>Akomodimi - udhëtimet zyrtar jashtë vend Francë (23-27 shkurt 2020)</t>
  </si>
  <si>
    <t>Akomodimi - udhëtimet zyrtar jashtë vendit Shqiperi (20-22 tetor 2020)</t>
  </si>
  <si>
    <t xml:space="preserve">Shpenzimet tjera - udhëtimeve zyrtar  jashtë vend Francë  (26-29 janar 2020) 
</t>
  </si>
  <si>
    <t xml:space="preserve">Shpenzimet tjera - udhëtimeve zyrtar  jashtë vend  Mail i Zi (19-21 shkurt 2020)
</t>
  </si>
  <si>
    <t>Shpenzimet tjera - udhëtimeve zyrtar  jashtë vend Francë (23-27 shkurt 2020)</t>
  </si>
  <si>
    <t xml:space="preserve">Shpenzimet tjera - udhëtimeve zyrtar  jashtë vend vizë
</t>
  </si>
  <si>
    <t>Lulzim Latifi</t>
  </si>
  <si>
    <t xml:space="preserve">Shpenzimet tjera - udhëtimeve zyrtar  jashtë vend Maqedonia e Veriut (8 mars 2020)
</t>
  </si>
  <si>
    <t>Shpenzimet tjera - udhëtimeve zyrtar  jashtë vend Shqiperi (20-22 tetor 2020)</t>
  </si>
  <si>
    <t>Shpenzimet tjera - udhëtimeve zyrtar  jashtë vend Shqiperi ( 26 nentor 2020)</t>
  </si>
  <si>
    <r>
      <t xml:space="preserve">                    </t>
    </r>
    <r>
      <rPr>
        <b/>
        <sz val="10"/>
        <color indexed="8"/>
        <rFont val="Arial"/>
        <family val="2"/>
      </rPr>
      <t>Rryma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13210</t>
    </r>
  </si>
  <si>
    <t>Rryma</t>
  </si>
  <si>
    <t>KOSOV.ELECTR.SUPPLY COMPANY J.S.C.KESCO</t>
  </si>
  <si>
    <t>29/04/2020</t>
  </si>
  <si>
    <t xml:space="preserve">KOSOV.ELECTR.SUPPLY COMPANY J.S.C.KESCO </t>
  </si>
  <si>
    <t>15/07/2020</t>
  </si>
  <si>
    <t>04/09/2020</t>
  </si>
  <si>
    <t>KESCO JSC SHA</t>
  </si>
  <si>
    <r>
      <t xml:space="preserve">                    </t>
    </r>
    <r>
      <rPr>
        <b/>
        <sz val="10"/>
        <color indexed="8"/>
        <rFont val="Arial"/>
        <family val="2"/>
      </rPr>
      <t>Uji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13220</t>
    </r>
  </si>
  <si>
    <t>20/01/2020</t>
  </si>
  <si>
    <t>KUR PRISHTINA SHA</t>
  </si>
  <si>
    <t xml:space="preserve">Uji </t>
  </si>
  <si>
    <t>22/06/2020</t>
  </si>
  <si>
    <t>05/08/2020</t>
  </si>
  <si>
    <t>PRISHTINA SHA KUR</t>
  </si>
  <si>
    <r>
      <t xml:space="preserve">                    </t>
    </r>
    <r>
      <rPr>
        <b/>
        <sz val="10"/>
        <color indexed="8"/>
        <rFont val="Arial"/>
        <family val="2"/>
      </rPr>
      <t>Mbeturinat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13230</t>
    </r>
  </si>
  <si>
    <t>KRM PASTRIMI SHA</t>
  </si>
  <si>
    <t>14/04/2020</t>
  </si>
  <si>
    <t>27/10/2020</t>
  </si>
  <si>
    <r>
      <t xml:space="preserve">                    </t>
    </r>
    <r>
      <rPr>
        <b/>
        <sz val="10"/>
        <color indexed="8"/>
        <rFont val="Arial"/>
        <family val="2"/>
      </rPr>
      <t>Ngrohja qendrore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13240</t>
    </r>
  </si>
  <si>
    <t>Ngrohja qendrore</t>
  </si>
  <si>
    <t>TERMOKOS NGROHTORJA E QYTETIT</t>
  </si>
  <si>
    <t xml:space="preserve">TERMOKOS NGROHTORJA E QYTETIT </t>
  </si>
  <si>
    <r>
      <t xml:space="preserve">                    </t>
    </r>
    <r>
      <rPr>
        <b/>
        <sz val="10"/>
        <color indexed="8"/>
        <rFont val="Arial"/>
        <family val="2"/>
      </rPr>
      <t>Telefoni  - PTK me fatura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13250</t>
    </r>
  </si>
  <si>
    <t xml:space="preserve">Shpenzimet e telefonisë fikse </t>
  </si>
  <si>
    <t>POSTA DHE TELEKO I KOSOVES SHA</t>
  </si>
  <si>
    <t>04/12/2020</t>
  </si>
  <si>
    <t>Mbushje Vala</t>
  </si>
  <si>
    <r>
      <t xml:space="preserve">                    </t>
    </r>
    <r>
      <rPr>
        <b/>
        <sz val="10"/>
        <color indexed="8"/>
        <rFont val="Arial"/>
        <family val="2"/>
      </rPr>
      <t>Shpenzimet postare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13330</t>
    </r>
  </si>
  <si>
    <t>Sherbime Postare</t>
  </si>
  <si>
    <t>28/07/2020</t>
  </si>
  <si>
    <t>Parat e imta</t>
  </si>
  <si>
    <t>31,12,2020</t>
  </si>
  <si>
    <r>
      <t xml:space="preserve">                    </t>
    </r>
    <r>
      <rPr>
        <b/>
        <sz val="10"/>
        <color indexed="8"/>
        <rFont val="Arial"/>
        <family val="2"/>
      </rPr>
      <t>Shërbime shtypje-jo marketing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13450</t>
    </r>
  </si>
  <si>
    <t xml:space="preserve">Sherbime shtypje - raporti mandator 
</t>
  </si>
  <si>
    <t>07/09/2020</t>
  </si>
  <si>
    <t>GI GRAFO LONI SHPK</t>
  </si>
  <si>
    <t>Shpenzimet tjera - shfrytezim i fotokopjeve</t>
  </si>
  <si>
    <t>NTSH RIKON</t>
  </si>
  <si>
    <t>Sherbime tjera - perpilim i projektit</t>
  </si>
  <si>
    <t>PLAN 2 SHPK</t>
  </si>
  <si>
    <t>Shpenizime tjera - abonim nje vjeçar i kartelave</t>
  </si>
  <si>
    <t>ITS SHPK</t>
  </si>
  <si>
    <t>Sherbime tjera - shfrytezim i fotokopjeve</t>
  </si>
  <si>
    <t>Sherbime tjera - Huazime</t>
  </si>
  <si>
    <t>AVC GROUP SHPK</t>
  </si>
  <si>
    <t>Sherbime tjera - shfrytezim i fotokopjeve dhe printereve</t>
  </si>
  <si>
    <t>Sherbime audio vizuele</t>
  </si>
  <si>
    <t>EKONOMIA ONLINE SHPK</t>
  </si>
  <si>
    <t>Sherbime tjera - Shfrytezim i fotokopjeve</t>
  </si>
  <si>
    <t>Sherbime tjera-web casting</t>
  </si>
  <si>
    <t>RROTA SHPK</t>
  </si>
  <si>
    <t>10/04/2020</t>
  </si>
  <si>
    <t>SHERBIME AUDIO VIZUELE</t>
  </si>
  <si>
    <t>Sherbime tjera - shfrytezim i fotokopjeve dhe tonereve</t>
  </si>
  <si>
    <t>Shpenzime tjera - vleresimi i nderteses</t>
  </si>
  <si>
    <t>27/08/2020</t>
  </si>
  <si>
    <t>PRO ACC GROUP  SHPK</t>
  </si>
  <si>
    <t>Dezinfektim i salles plenare</t>
  </si>
  <si>
    <t>MADE KOS NSHT</t>
  </si>
  <si>
    <t>Sherbime tjera - Sigurime shendetesore</t>
  </si>
  <si>
    <t>Sherbime tjera - dezinfektim i sallave</t>
  </si>
  <si>
    <t>27/05/2020</t>
  </si>
  <si>
    <t>Sherbime tjera - Mirembajtje e sistemit kabllor</t>
  </si>
  <si>
    <t>12/06/2020</t>
  </si>
  <si>
    <t>Sherbime tjera - shfrytrezim i fotokopjeve</t>
  </si>
  <si>
    <t>Sherbime  tjera - Projektim i liftit</t>
  </si>
  <si>
    <t>03/09/2020</t>
  </si>
  <si>
    <t>Sherbime tjera -Pasaport Zyrtare (Ismet Krasniqi)</t>
  </si>
  <si>
    <t>Sherbime tjera -Auditimi i pasqyrave financiare</t>
  </si>
  <si>
    <t>AUDIT GROUP SHPK</t>
  </si>
  <si>
    <t>Shfrytezim i fotokopjeve  dhe tonereve</t>
  </si>
  <si>
    <t xml:space="preserve">Sherbime tjera Kontraktuese </t>
  </si>
  <si>
    <t>VULLNET KABASHI</t>
  </si>
  <si>
    <t>Sherbime tjera - transkriptim</t>
  </si>
  <si>
    <t>Sherbime tjera -Auditimi i pasqyrave financiare (Anulim Lende )</t>
  </si>
  <si>
    <t>18/06/2020</t>
  </si>
  <si>
    <t>NEXIA KS  SH.P.K</t>
  </si>
  <si>
    <t>Shfrytezim i fotokopjeve dhe printereve</t>
  </si>
  <si>
    <t>17/07/2020</t>
  </si>
  <si>
    <t xml:space="preserve">Sherbime tjera - Dezinfektim i salles plenare dhe hapsirave tjera 
</t>
  </si>
  <si>
    <t>BEDRI BUZUKU BI</t>
  </si>
  <si>
    <t>Sherbime tjera</t>
  </si>
  <si>
    <t>PETTY CASH - KUVENDI I KOSOVËS</t>
  </si>
  <si>
    <t>Sherbime Audio vizuele</t>
  </si>
  <si>
    <t xml:space="preserve">Sherbime tjera - shfrytrezim i fotokopjeve dhe printerave </t>
  </si>
  <si>
    <t xml:space="preserve">Sherbime tjera - shfrytezim i fotokopjeve dhe printerave me qira </t>
  </si>
  <si>
    <t>24/08/2020</t>
  </si>
  <si>
    <t>Sherbime kontraktuese</t>
  </si>
  <si>
    <t>BERAT MURINA</t>
  </si>
  <si>
    <t>16/09/2020</t>
  </si>
  <si>
    <t>Tatim</t>
  </si>
  <si>
    <t>ADMINISTRATA TATIMORE E KOSOVES</t>
  </si>
  <si>
    <t>Kontributi i pune.-Kontributi i punedhenesit</t>
  </si>
  <si>
    <t>TRUSTI PENSIONAL I KURSIMEVE</t>
  </si>
  <si>
    <t>Sherbime kontraktuese tjera</t>
  </si>
  <si>
    <t>BUJAR GASHI</t>
  </si>
  <si>
    <t>DRITON BUBLAKU</t>
  </si>
  <si>
    <t>Sherbime tjera -Zhvillimi,nderrimi dhe pershtatja e moduleve dhe pjeseve tjera te webfaqes</t>
  </si>
  <si>
    <t xml:space="preserve">Sherbime tjera-Mbikqyrja e projektiti te renovimit te nderteses </t>
  </si>
  <si>
    <t>P M N SH P K</t>
  </si>
  <si>
    <t>Sherbime tjera - web casting</t>
  </si>
  <si>
    <t>Sherbime - huazime</t>
  </si>
  <si>
    <t>Sherbime tjera - material preventues - dezinfektim</t>
  </si>
  <si>
    <t>Sherbime tjera - shfrytezim i printereve</t>
  </si>
  <si>
    <t>Sherbime  tjera - shfrytezim i fotokopj. dhe printereve</t>
  </si>
  <si>
    <t>17/12/2020</t>
  </si>
  <si>
    <r>
      <t xml:space="preserve">                    </t>
    </r>
    <r>
      <rPr>
        <b/>
        <sz val="10"/>
        <color indexed="8"/>
        <rFont val="Arial"/>
        <family val="2"/>
      </rPr>
      <t>Mobile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13501</t>
    </r>
  </si>
  <si>
    <t>Furnizim me mobile</t>
  </si>
  <si>
    <t>06/11/2020</t>
  </si>
  <si>
    <t>GRANITI SHPK</t>
  </si>
  <si>
    <r>
      <t xml:space="preserve">                    </t>
    </r>
    <r>
      <rPr>
        <b/>
        <sz val="10"/>
        <color indexed="8"/>
        <rFont val="Arial"/>
        <family val="2"/>
      </rPr>
      <t>Kompjuterë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13503</t>
    </r>
  </si>
  <si>
    <t>Kompjuter - Lap Top</t>
  </si>
  <si>
    <t>INFOSOFT SYSTEMS SHPK</t>
  </si>
  <si>
    <t>Kompjuterë</t>
  </si>
  <si>
    <t>ILIR KOSOVA SH.P.K</t>
  </si>
  <si>
    <r>
      <t xml:space="preserve">                    </t>
    </r>
    <r>
      <rPr>
        <b/>
        <sz val="10"/>
        <color indexed="8"/>
        <rFont val="Arial"/>
        <family val="2"/>
      </rPr>
      <t>Pajisje tjera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13509</t>
    </r>
  </si>
  <si>
    <t>INTERADRIA L.L.C</t>
  </si>
  <si>
    <t>25/06/2020</t>
  </si>
  <si>
    <t>PRO 4 SHPK</t>
  </si>
  <si>
    <t>Pajisje tjera - Radiolidhje</t>
  </si>
  <si>
    <t>MELODIA SHPK</t>
  </si>
  <si>
    <t>15/12/2020</t>
  </si>
  <si>
    <t>PROFESSIONAL BROADCAST SHPK</t>
  </si>
  <si>
    <r>
      <t xml:space="preserve">                   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13510</t>
    </r>
  </si>
  <si>
    <t>Blerja e librave</t>
  </si>
  <si>
    <t>DUKAGJINI SHPK</t>
  </si>
  <si>
    <r>
      <t xml:space="preserve">                    </t>
    </r>
    <r>
      <rPr>
        <b/>
        <sz val="10"/>
        <color indexed="8"/>
        <rFont val="Arial"/>
        <family val="2"/>
      </rPr>
      <t>Furnizime për zyrë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13610</t>
    </r>
  </si>
  <si>
    <t>Furnizim me tepisona e perde</t>
  </si>
  <si>
    <t>KASTRIOT MULLIQI BI</t>
  </si>
  <si>
    <t>Furnizim me uji</t>
  </si>
  <si>
    <t>SILCA GROUP SHA</t>
  </si>
  <si>
    <t>Furnizim me lule</t>
  </si>
  <si>
    <t>NT BITI COM</t>
  </si>
  <si>
    <t>Furnizim me flamuj</t>
  </si>
  <si>
    <t>19/02/2020</t>
  </si>
  <si>
    <t>DIZAJN STUDIO 2B NSH</t>
  </si>
  <si>
    <t>Furnizmim - ftesa</t>
  </si>
  <si>
    <t>EUROPRINTY SHPK</t>
  </si>
  <si>
    <t>Furnizim - dhurata</t>
  </si>
  <si>
    <t>KOCI GALLERY NSH</t>
  </si>
  <si>
    <t>Furnizim per zyre</t>
  </si>
  <si>
    <t>MEDIATECH PRINT SHPK</t>
  </si>
  <si>
    <t>Furnizim - material per zdrukthtari</t>
  </si>
  <si>
    <t>LIRIA SH.P.K</t>
  </si>
  <si>
    <t>Furnizim</t>
  </si>
  <si>
    <t>Furnizim - material higjenik</t>
  </si>
  <si>
    <t>12/03/2020</t>
  </si>
  <si>
    <t>Furnizim - matrial preventues</t>
  </si>
  <si>
    <t>Furnizim - ftesa, programe</t>
  </si>
  <si>
    <t>NDERRMARJA TREGTARE GRAFIKE BLENDI</t>
  </si>
  <si>
    <t>Furnizim - goma per automjete</t>
  </si>
  <si>
    <t>EUROGOMA SHPK</t>
  </si>
  <si>
    <t>Furnizim - shtypje e materialeve</t>
  </si>
  <si>
    <t>BLENDI NTP</t>
  </si>
  <si>
    <t>Furnizim - material higjenik preventues</t>
  </si>
  <si>
    <t>Furnizim me dhurata protokolare</t>
  </si>
  <si>
    <t>Furnizim me material preventues</t>
  </si>
  <si>
    <t>LUAN BUCAJ BI</t>
  </si>
  <si>
    <t>OFICE TRADE</t>
  </si>
  <si>
    <t>NORD NTSH</t>
  </si>
  <si>
    <t>GRAFO-LONI NTGI SHPK</t>
  </si>
  <si>
    <t>Furnizim - material preventues</t>
  </si>
  <si>
    <t>BESNIK LAHI BI</t>
  </si>
  <si>
    <t>BERAT KACIU BI</t>
  </si>
  <si>
    <t>06/10/2020</t>
  </si>
  <si>
    <t>DIZAJN STUDIO 2B NSH (BARDHYL BEJTULLAHU B I)</t>
  </si>
  <si>
    <t>NITA MACULA BI</t>
  </si>
  <si>
    <t>ARBNORA ZABELI ALIU BI</t>
  </si>
  <si>
    <t>Furnizim per transport</t>
  </si>
  <si>
    <t>ETIANI  SH P K</t>
  </si>
  <si>
    <t>Furnzim</t>
  </si>
  <si>
    <t>Furnizim me tepi dhe perde</t>
  </si>
  <si>
    <t>02/12/2020</t>
  </si>
  <si>
    <t>26/11/2020</t>
  </si>
  <si>
    <t>SILCA GROUP SH.A</t>
  </si>
  <si>
    <t>NOA TRADING SHPK</t>
  </si>
  <si>
    <r>
      <t xml:space="preserve">                    </t>
    </r>
    <r>
      <rPr>
        <b/>
        <sz val="10"/>
        <color indexed="8"/>
        <rFont val="Arial"/>
        <family val="2"/>
      </rPr>
      <t>Karburant për vetura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13780</t>
    </r>
  </si>
  <si>
    <t>HIB PETROL SHPK</t>
  </si>
  <si>
    <r>
      <t xml:space="preserve">                    </t>
    </r>
    <r>
      <rPr>
        <b/>
        <sz val="10"/>
        <color indexed="8"/>
        <rFont val="Arial"/>
        <family val="2"/>
      </rPr>
      <t>Shërbimet e regjistrimit dhe sigurimeve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13950</t>
    </r>
  </si>
  <si>
    <t>Regjistrimi i automjeteve</t>
  </si>
  <si>
    <t>09/11/2020</t>
  </si>
  <si>
    <t>10/11/2020</t>
  </si>
  <si>
    <t>14/12/2020</t>
  </si>
  <si>
    <r>
      <t xml:space="preserve">                    </t>
    </r>
    <r>
      <rPr>
        <b/>
        <sz val="10"/>
        <color indexed="8"/>
        <rFont val="Arial"/>
        <family val="2"/>
      </rPr>
      <t>Sigurimi i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13951</t>
    </r>
  </si>
  <si>
    <t>Sigurim i automjeteve</t>
  </si>
  <si>
    <t>SIGAL UNIQA GROUP AUSTRIA SHA</t>
  </si>
  <si>
    <t>KOMPANIA E SIGURIMEVE EUROSIG</t>
  </si>
  <si>
    <r>
      <t xml:space="preserve">                    </t>
    </r>
    <r>
      <rPr>
        <b/>
        <sz val="10"/>
        <color indexed="8"/>
        <rFont val="Arial"/>
        <family val="2"/>
      </rPr>
      <t>Taksa komunale e regjistrimit te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13952</t>
    </r>
  </si>
  <si>
    <t>Takse Komunale</t>
  </si>
  <si>
    <t>KOMUNA E PRISHTINES</t>
  </si>
  <si>
    <r>
      <t xml:space="preserve">                    </t>
    </r>
    <r>
      <rPr>
        <b/>
        <sz val="10"/>
        <color indexed="8"/>
        <rFont val="Arial"/>
        <family val="2"/>
      </rPr>
      <t>&amp;nbsp;Sigurimi i ndërtesave tjera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13953</t>
    </r>
  </si>
  <si>
    <t>Sigurim i ndertesave</t>
  </si>
  <si>
    <r>
      <t xml:space="preserve">                    </t>
    </r>
    <r>
      <rPr>
        <b/>
        <sz val="10"/>
        <color indexed="8"/>
        <rFont val="Arial"/>
        <family val="2"/>
      </rPr>
      <t>Mirëmbajtja dhe riparimi i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14010</t>
    </r>
  </si>
  <si>
    <t>Mirembajtje e automjeteve</t>
  </si>
  <si>
    <t>IDEAL SHALA BI</t>
  </si>
  <si>
    <t>LTG KOSOVA L.L.C</t>
  </si>
  <si>
    <t>BAKI AUTOMOBILE SHPK</t>
  </si>
  <si>
    <t>28/09/2020</t>
  </si>
  <si>
    <t>AFRIM H. MORINA B.I</t>
  </si>
  <si>
    <r>
      <t xml:space="preserve">                    </t>
    </r>
    <r>
      <rPr>
        <b/>
        <sz val="10"/>
        <color indexed="8"/>
        <rFont val="Arial"/>
        <family val="2"/>
      </rPr>
      <t>Mirëmbajtja e ndërtesave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14020</t>
    </r>
  </si>
  <si>
    <t>Mirembajtje e nderteses</t>
  </si>
  <si>
    <t>SCHAFBERGER JR GMBH DEGA KOSOVE</t>
  </si>
  <si>
    <t>Mirembajtja e nderteses</t>
  </si>
  <si>
    <t>23/03/2020</t>
  </si>
  <si>
    <t>SCHAFBERGER JP GMBH DEGA KOSOVE</t>
  </si>
  <si>
    <r>
      <t xml:space="preserve">                    </t>
    </r>
    <r>
      <rPr>
        <b/>
        <sz val="10"/>
        <color indexed="8"/>
        <rFont val="Arial"/>
        <family val="2"/>
      </rPr>
      <t>Mirëmbajtja e teknologjisë informative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14040</t>
    </r>
  </si>
  <si>
    <t>Mirembajtje e sistemit kabllor</t>
  </si>
  <si>
    <t>Mirembajtje e sistemit .DCN dhe A/V</t>
  </si>
  <si>
    <t>Miremb.e web faqes se Kuvendit</t>
  </si>
  <si>
    <t>Mirembajtja e sistemit CCTV dhe mbrojtjes kunder zjarrit</t>
  </si>
  <si>
    <t>Mirembajtje e web faqes se Kuvendit</t>
  </si>
  <si>
    <t>Mirembajtje e sistemit  kabllor</t>
  </si>
  <si>
    <t>Mirem. e web faqes se Kuvendit</t>
  </si>
  <si>
    <t>Mirembajtja e sistemit DCN dhe A/V</t>
  </si>
  <si>
    <t>Mirembajtje e sistemit DCN</t>
  </si>
  <si>
    <t>Mirembajtja e sistemit kabllor</t>
  </si>
  <si>
    <t xml:space="preserve">Mirembajtja e web faqes </t>
  </si>
  <si>
    <t>Mirembajtja e web faqes</t>
  </si>
  <si>
    <t>Mirembajtja e sistemit  CCTV dhe mbrojtjes kunder zjarrit</t>
  </si>
  <si>
    <t>Mirembatja e web faqe</t>
  </si>
  <si>
    <t>Miremb.e sist.CCTV dhe mbr.kunder zjarrit</t>
  </si>
  <si>
    <t>Mirembajtje e sistemit i DCN dhe A/V</t>
  </si>
  <si>
    <t>Miembatja e sistemit kabllor</t>
  </si>
  <si>
    <t>Mirembajtja e sistemit CCTV dhe mbrojtja kunder zjarrit</t>
  </si>
  <si>
    <t>Mirembajtje e web faqes</t>
  </si>
  <si>
    <r>
      <t xml:space="preserve">                    </t>
    </r>
    <r>
      <rPr>
        <b/>
        <sz val="10"/>
        <color indexed="8"/>
        <rFont val="Arial"/>
        <family val="2"/>
      </rPr>
      <t>Mirëmbajtja e mobilieve dhe pajisjeve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14050</t>
    </r>
  </si>
  <si>
    <t>Mirembajtje e liftave</t>
  </si>
  <si>
    <t>HYMERI ELEVATORS  LLC</t>
  </si>
  <si>
    <t>INFO COM</t>
  </si>
  <si>
    <t xml:space="preserve">Mirembajtje e liftave </t>
  </si>
  <si>
    <t>Mirembajtje e fotokopjeve</t>
  </si>
  <si>
    <t xml:space="preserve">Mirembajtja e aparateve kunder zjarrit </t>
  </si>
  <si>
    <t>23/06/2020</t>
  </si>
  <si>
    <t>ALBKOS INT</t>
  </si>
  <si>
    <t>Miremmbajtje e liftave</t>
  </si>
  <si>
    <t>Miremb.e aparateve kunder zjarrit</t>
  </si>
  <si>
    <t>ALBKOS SAFETY SHPK</t>
  </si>
  <si>
    <r>
      <t xml:space="preserve">                    </t>
    </r>
    <r>
      <rPr>
        <b/>
        <sz val="10"/>
        <color indexed="8"/>
        <rFont val="Arial"/>
        <family val="2"/>
      </rPr>
      <t>Makineria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14140</t>
    </r>
  </si>
  <si>
    <t>MERCOM COMPANY SHPK</t>
  </si>
  <si>
    <r>
      <t xml:space="preserve">                    </t>
    </r>
    <r>
      <rPr>
        <b/>
        <sz val="10"/>
        <color indexed="8"/>
        <rFont val="Arial"/>
        <family val="2"/>
      </rPr>
      <t>Reklamat dhe konkurset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14210</t>
    </r>
  </si>
  <si>
    <t>Konkurse</t>
  </si>
  <si>
    <t>EPOKA E RE</t>
  </si>
  <si>
    <t>SHPK GRUPI KOHA</t>
  </si>
  <si>
    <t>RADIO KOSOVA E LIRE</t>
  </si>
  <si>
    <t>RTK (RADIO TELEVIZIONI KOSOVES)</t>
  </si>
  <si>
    <t>09/07/2020</t>
  </si>
  <si>
    <t>SHPERNDARJA EXPRESS SHPK</t>
  </si>
  <si>
    <t>MUHAMET MAVRAJ B I</t>
  </si>
  <si>
    <t>AHMET QERIQI BI</t>
  </si>
  <si>
    <t>GRUPI KOHA SHPK</t>
  </si>
  <si>
    <t>RTK (RADIO TELEVIZIONI KOSOVES</t>
  </si>
  <si>
    <r>
      <t xml:space="preserve">                    </t>
    </r>
    <r>
      <rPr>
        <b/>
        <sz val="10"/>
        <color indexed="8"/>
        <rFont val="Arial"/>
        <family val="2"/>
      </rPr>
      <t>Botimet e publikimeve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14220</t>
    </r>
  </si>
  <si>
    <t>Publikime</t>
  </si>
  <si>
    <t>DIELLI MEDIA SHPK</t>
  </si>
  <si>
    <r>
      <t xml:space="preserve">                    </t>
    </r>
    <r>
      <rPr>
        <b/>
        <sz val="10"/>
        <color indexed="8"/>
        <rFont val="Arial"/>
        <family val="2"/>
      </rPr>
      <t>Shpenzimet për informim publik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14230</t>
    </r>
  </si>
  <si>
    <t xml:space="preserve">Shpenzime per informim publik </t>
  </si>
  <si>
    <t>Shtypi ditor</t>
  </si>
  <si>
    <t>DPT CIMI</t>
  </si>
  <si>
    <t>DIELLI MEDIA</t>
  </si>
  <si>
    <t>Shpenzime per informim publik</t>
  </si>
  <si>
    <t>NPT BURIMI</t>
  </si>
  <si>
    <t xml:space="preserve">Shpenzimet per informim publik
</t>
  </si>
  <si>
    <t>Gazeta zyrtare 1/2/3/5/6/2020</t>
  </si>
  <si>
    <t>ZYRA E KRYEMINISTRIT</t>
  </si>
  <si>
    <t>Drekë zyrtare -per zyrtaret e administrates se Kuvendit te Kosoves me rastin e festave te fund vitit.</t>
  </si>
  <si>
    <t>22/01/2020</t>
  </si>
  <si>
    <t>NHT SIRIUS B</t>
  </si>
  <si>
    <t xml:space="preserve">Dreke zyrtare -Sekretari i Pergjithshem i Kuvendit ka shtruar dreke pune per Ambasadorin e Austrise ne Kosove , Botschafter Christoph Weidinger </t>
  </si>
  <si>
    <t>Sherbimet e bufesë per muajin korrik 2020</t>
  </si>
  <si>
    <t>Sherbime te bufesë muaji gusht 2020</t>
  </si>
  <si>
    <t>Sherbime te bufesë muaji shtator 2020</t>
  </si>
  <si>
    <t>Drekë zyrtare</t>
  </si>
  <si>
    <t>TIFFANY SHPK</t>
  </si>
  <si>
    <t xml:space="preserve">Drekë zyrtare jashtë vendit Bruksel (27-30 janar 2020) </t>
  </si>
  <si>
    <r>
      <t xml:space="preserve">                    </t>
    </r>
    <r>
      <rPr>
        <b/>
        <sz val="10"/>
        <color indexed="8"/>
        <rFont val="Arial"/>
        <family val="2"/>
      </rPr>
      <t>Ndërtesat administrative afariste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31120</t>
    </r>
  </si>
  <si>
    <t>Renovimi i nderteses</t>
  </si>
  <si>
    <t>TEKNO ING CONSULTING SHPK</t>
  </si>
  <si>
    <t>HYSEN SOPA BI</t>
  </si>
  <si>
    <t>23/11/2020</t>
  </si>
  <si>
    <r>
      <t xml:space="preserve">                    </t>
    </r>
    <r>
      <rPr>
        <b/>
        <sz val="10"/>
        <color indexed="8"/>
        <rFont val="Arial"/>
        <family val="2"/>
      </rPr>
      <t xml:space="preserve">Pajisje të teknologjisë informative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31610</t>
    </r>
  </si>
  <si>
    <t>COMTRADE COMPUTERS</t>
  </si>
  <si>
    <t>Krijimi i stetmit te integruar WI-FI ne ndertes</t>
  </si>
  <si>
    <t>VIRTUO  O P</t>
  </si>
  <si>
    <t>Krijimi i sistetmit te integruar WI-FI ne ndertes</t>
  </si>
  <si>
    <r>
      <t xml:space="preserve">                    </t>
    </r>
    <r>
      <rPr>
        <b/>
        <sz val="10"/>
        <color indexed="8"/>
        <rFont val="Arial"/>
        <family val="2"/>
      </rPr>
      <t>Pajisje tjera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31690</t>
    </r>
  </si>
  <si>
    <t>Paga</t>
  </si>
  <si>
    <t>mallra dhe sherbime</t>
  </si>
  <si>
    <t>komunali</t>
  </si>
  <si>
    <t>kapital</t>
  </si>
  <si>
    <t>Programi: Stafi mështetës Politik</t>
  </si>
  <si>
    <t>Stafi mështetës Politik</t>
  </si>
  <si>
    <t>Shpenzimet e udhëtimeve  zyrtare jashtë vendit Shqiperi (11-13 shkurt 2020)</t>
  </si>
  <si>
    <t>Agim Ratkoceri</t>
  </si>
  <si>
    <t>Shpenzimet e udhëtimeve  zyrtare jashtë vendit Maqedonin e Veriut (20 gusht dhe 28 gusht 2020)</t>
  </si>
  <si>
    <t>Faton Ibrahimi</t>
  </si>
  <si>
    <t>Shpenzimet e udhëtimeve  zyrtare jashtë vendit Maqedonia e Veriut (21 gusht dhe 30 gusht 2020)</t>
  </si>
  <si>
    <t>Llukman Ismajli</t>
  </si>
  <si>
    <t>Shpenzimet e udhëtimeve  zyrtare jashtë vendit Shqiperi (17-18 nentor 2020)</t>
  </si>
  <si>
    <t xml:space="preserve">Shpenzimet e udhëtimeve  zyrtare jashtë vendit Shqiperi  (17-18 nentor  2020) </t>
  </si>
  <si>
    <t>Vehbi Miftari</t>
  </si>
  <si>
    <t>Shpenzimet e udhëtimeve  zyrtare jashtë vendit Shqiperi (15-18 dhjetor 2020)</t>
  </si>
  <si>
    <t>Jeta Statovci</t>
  </si>
  <si>
    <t>Bekim Kupina</t>
  </si>
  <si>
    <t>Arban Osmani</t>
  </si>
  <si>
    <t>Akomodim gjate udhetimit zyrtare ne Itali (27 nenetor -1 dhejtor 2019)</t>
  </si>
  <si>
    <t>Gazmend Krasniqi</t>
  </si>
  <si>
    <t>Akomodimi - udhëtimet zyrtar jashtë vend Shqiperi (11-13 shkurt 2020)</t>
  </si>
  <si>
    <t xml:space="preserve">Akomodim gjate udhetimit zyrtare   jashtë vendit Shqiperi  (17-18 nentor  2020) 
</t>
  </si>
  <si>
    <t>Akomodimi - udhëtimet zyrtar jashtë vend Shqiperi (15-18 dhjetor 2020)</t>
  </si>
  <si>
    <t xml:space="preserve">Akomodimi i udhëtimeve  zyrtarë brenda vendi Shqiperi (16-18 dhjetor 2020)
</t>
  </si>
  <si>
    <t>Shpenzimet tjera - udhëtimeve zyrtar  jashtë vend Shqiperi (11-13 shkurt 2020)</t>
  </si>
  <si>
    <t xml:space="preserve">Shpenzimet tjera gjate e udhëtimeve  zyrtare jashtë vendit Shqiperi  (17-18 nentor  2020) </t>
  </si>
  <si>
    <t>Shpenzimet tjera - udhëtimeve zyrtar  jashtë vend VIZA</t>
  </si>
  <si>
    <t>Shpenzimet e telefonisë mobile- Mbushje Vala</t>
  </si>
  <si>
    <t>Sherb.tjera - Sigurime shendetesore</t>
  </si>
  <si>
    <t>Sherbime te bufesë per muajin gusht</t>
  </si>
  <si>
    <t>Sherbime te bufesë  per muajin shtator</t>
  </si>
  <si>
    <t>Dreke zyrtare</t>
  </si>
  <si>
    <t>Mallra dhe sherbime</t>
  </si>
  <si>
    <t>Programi: Komisioni per ndihme shtetrore</t>
  </si>
  <si>
    <t>Komisioni për ndihme shtetrore</t>
  </si>
  <si>
    <t>13210 - RRYMA</t>
  </si>
  <si>
    <t>08,04,2020</t>
  </si>
  <si>
    <t>15,07,2020</t>
  </si>
  <si>
    <t>22,07,2020</t>
  </si>
  <si>
    <t>25,09,2020</t>
  </si>
  <si>
    <t>09,10,2020</t>
  </si>
  <si>
    <t>11,11,2020</t>
  </si>
  <si>
    <t>11,12,2020</t>
  </si>
  <si>
    <t>13220 - uji</t>
  </si>
  <si>
    <t>18,11,2020</t>
  </si>
  <si>
    <t>Shpenzime e telefonis mobile - mbushje Vala</t>
  </si>
  <si>
    <t>08,05,2020</t>
  </si>
  <si>
    <t>05,06,2020</t>
  </si>
  <si>
    <t>10,08,2020</t>
  </si>
  <si>
    <t>17,08,2020</t>
  </si>
  <si>
    <t>16,10,2020</t>
  </si>
  <si>
    <t>07,12,2020</t>
  </si>
  <si>
    <t>16,12,2020</t>
  </si>
  <si>
    <t xml:space="preserve">Sherbime tjera </t>
  </si>
  <si>
    <t>05,11,2020</t>
  </si>
  <si>
    <t>COMPASS IT SH.P.K.</t>
  </si>
  <si>
    <t>26,11,2020</t>
  </si>
  <si>
    <t>02,06,2020</t>
  </si>
  <si>
    <t>02,206,2020</t>
  </si>
  <si>
    <t>07,08,2020</t>
  </si>
  <si>
    <t>28,10,2020</t>
  </si>
  <si>
    <t>VILA GERMIA SHPK</t>
  </si>
  <si>
    <t>18,12,2020</t>
  </si>
  <si>
    <t>Qiraja per ndertesa 14110</t>
  </si>
  <si>
    <t>nr.</t>
  </si>
  <si>
    <t>Pershkrimi</t>
  </si>
  <si>
    <t>Shuma e paguar</t>
  </si>
  <si>
    <t>Data e pageses</t>
  </si>
  <si>
    <t xml:space="preserve">Qiraja per ndertesa </t>
  </si>
  <si>
    <t>Donjeta Vllasaliu</t>
  </si>
  <si>
    <t>19,05,2020</t>
  </si>
  <si>
    <t>12,06,2020</t>
  </si>
  <si>
    <t>13,08,2020</t>
  </si>
  <si>
    <t>18,09,2020</t>
  </si>
  <si>
    <t>13410 - Sherbimet e arsimit trajnimit</t>
  </si>
  <si>
    <t>Sherbimet e trajnimit</t>
  </si>
  <si>
    <t>THE LAGAL PUBLISHER LEXXION</t>
  </si>
  <si>
    <t>14040 Mirembajtja e teknologjise informative</t>
  </si>
  <si>
    <t>14510 Pagesa e tatimit ne qira</t>
  </si>
  <si>
    <t>Tatimi ne qira</t>
  </si>
  <si>
    <t>14,04,2020</t>
  </si>
  <si>
    <t>Administrata tatimore e Kosoves</t>
  </si>
  <si>
    <t>07,09,2020</t>
  </si>
  <si>
    <t>13,10,2020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</si>
</sst>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L_e_k_ë_-;\-* #,##0.00\ _L_e_k_ë_-;_-* &quot;-&quot;??\ _L_e_k_ë_-;_-@_-"/>
    <numFmt numFmtId="165" formatCode="_-* #,##0.00\ _L_e_k_ë_-;\-* #,##0.00\ _L_e_k_ë_-;_-* &quot;-&quot;\ _L_e_k_ë_-;_-@_-"/>
    <numFmt numFmtId="166" formatCode="[$-10409]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72"/>
      <color theme="1"/>
      <name val="Times New Roman"/>
      <family val="1"/>
    </font>
    <font>
      <b/>
      <sz val="2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6"/>
      <name val="Times New Roman"/>
      <family val="1"/>
    </font>
    <font>
      <b/>
      <sz val="16"/>
      <name val="Calibri"/>
      <family val="2"/>
      <scheme val="minor"/>
    </font>
    <font>
      <b/>
      <u/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</fills>
  <borders count="6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1" fontId="1" fillId="0" borderId="0" applyFont="0" applyFill="0" applyBorder="0" applyAlignment="0" applyProtection="0"/>
  </cellStyleXfs>
  <cellXfs count="46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4" xfId="0" applyFont="1" applyBorder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4" fillId="0" borderId="6" xfId="0" applyFont="1" applyBorder="1"/>
    <xf numFmtId="0" fontId="3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0" fontId="3" fillId="0" borderId="5" xfId="2" applyNumberFormat="1" applyFont="1" applyBorder="1" applyAlignment="1">
      <alignment vertical="top" wrapText="1"/>
    </xf>
    <xf numFmtId="43" fontId="5" fillId="0" borderId="24" xfId="1" applyFont="1" applyBorder="1" applyAlignment="1">
      <alignment horizontal="center"/>
    </xf>
    <xf numFmtId="43" fontId="5" fillId="2" borderId="24" xfId="1" applyFont="1" applyFill="1" applyBorder="1" applyAlignment="1">
      <alignment horizontal="center"/>
    </xf>
    <xf numFmtId="0" fontId="3" fillId="4" borderId="0" xfId="0" applyFont="1" applyFill="1"/>
    <xf numFmtId="2" fontId="3" fillId="0" borderId="24" xfId="0" applyNumberFormat="1" applyFont="1" applyBorder="1"/>
    <xf numFmtId="0" fontId="7" fillId="0" borderId="0" xfId="0" applyFont="1"/>
    <xf numFmtId="43" fontId="6" fillId="0" borderId="25" xfId="1" applyFont="1" applyBorder="1" applyAlignment="1">
      <alignment vertical="top" wrapText="1"/>
    </xf>
    <xf numFmtId="0" fontId="3" fillId="0" borderId="0" xfId="0" applyFont="1" applyBorder="1"/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24" xfId="0" applyNumberFormat="1" applyFont="1" applyBorder="1" applyAlignment="1">
      <alignment horizontal="center"/>
    </xf>
    <xf numFmtId="0" fontId="9" fillId="0" borderId="0" xfId="0" applyFont="1"/>
    <xf numFmtId="0" fontId="5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/>
    <xf numFmtId="43" fontId="3" fillId="0" borderId="24" xfId="1" applyFont="1" applyBorder="1" applyAlignment="1">
      <alignment horizontal="center"/>
    </xf>
    <xf numFmtId="43" fontId="6" fillId="0" borderId="0" xfId="1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43" fontId="5" fillId="0" borderId="36" xfId="1" applyFont="1" applyBorder="1" applyAlignment="1">
      <alignment horizontal="center"/>
    </xf>
    <xf numFmtId="43" fontId="3" fillId="0" borderId="29" xfId="1" applyFont="1" applyBorder="1" applyAlignment="1">
      <alignment horizontal="center"/>
    </xf>
    <xf numFmtId="2" fontId="3" fillId="0" borderId="29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6" xfId="0" applyFont="1" applyBorder="1"/>
    <xf numFmtId="43" fontId="5" fillId="2" borderId="38" xfId="1" applyFont="1" applyFill="1" applyBorder="1" applyAlignment="1">
      <alignment horizontal="center"/>
    </xf>
    <xf numFmtId="43" fontId="3" fillId="0" borderId="30" xfId="0" applyNumberFormat="1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5" fillId="0" borderId="29" xfId="0" applyFont="1" applyBorder="1" applyAlignment="1">
      <alignment horizontal="center"/>
    </xf>
    <xf numFmtId="43" fontId="4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3" fillId="0" borderId="0" xfId="0" applyFont="1"/>
    <xf numFmtId="0" fontId="5" fillId="0" borderId="12" xfId="0" applyFont="1" applyBorder="1"/>
    <xf numFmtId="0" fontId="4" fillId="2" borderId="12" xfId="0" applyFont="1" applyFill="1" applyBorder="1" applyAlignment="1">
      <alignment horizontal="center"/>
    </xf>
    <xf numFmtId="0" fontId="15" fillId="0" borderId="0" xfId="0" applyFont="1"/>
    <xf numFmtId="0" fontId="15" fillId="0" borderId="39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3" fontId="16" fillId="0" borderId="24" xfId="0" applyNumberFormat="1" applyFont="1" applyBorder="1" applyAlignment="1">
      <alignment vertical="top" wrapText="1"/>
    </xf>
    <xf numFmtId="43" fontId="16" fillId="0" borderId="24" xfId="1" applyFont="1" applyBorder="1"/>
    <xf numFmtId="10" fontId="16" fillId="0" borderId="24" xfId="2" applyNumberFormat="1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43" fontId="18" fillId="0" borderId="24" xfId="1" applyFont="1" applyBorder="1"/>
    <xf numFmtId="43" fontId="18" fillId="0" borderId="24" xfId="1" applyFont="1" applyBorder="1" applyAlignment="1">
      <alignment vertical="top" wrapText="1"/>
    </xf>
    <xf numFmtId="43" fontId="15" fillId="0" borderId="0" xfId="1" applyFont="1"/>
    <xf numFmtId="0" fontId="20" fillId="0" borderId="42" xfId="3" applyFont="1" applyBorder="1"/>
    <xf numFmtId="43" fontId="16" fillId="0" borderId="24" xfId="1" applyFont="1" applyBorder="1" applyAlignment="1">
      <alignment vertical="top" wrapText="1"/>
    </xf>
    <xf numFmtId="43" fontId="15" fillId="0" borderId="0" xfId="0" applyNumberFormat="1" applyFont="1"/>
    <xf numFmtId="0" fontId="19" fillId="0" borderId="24" xfId="0" applyFont="1" applyBorder="1"/>
    <xf numFmtId="43" fontId="15" fillId="0" borderId="0" xfId="1" applyFont="1" applyBorder="1" applyAlignment="1"/>
    <xf numFmtId="0" fontId="18" fillId="0" borderId="2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8" fillId="0" borderId="24" xfId="0" applyFont="1" applyBorder="1"/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wrapText="1"/>
    </xf>
    <xf numFmtId="43" fontId="21" fillId="5" borderId="24" xfId="1" applyFont="1" applyFill="1" applyBorder="1"/>
    <xf numFmtId="0" fontId="22" fillId="0" borderId="24" xfId="0" applyFont="1" applyBorder="1" applyAlignment="1">
      <alignment horizontal="right"/>
    </xf>
    <xf numFmtId="0" fontId="15" fillId="0" borderId="24" xfId="0" applyFont="1" applyBorder="1" applyAlignment="1">
      <alignment wrapText="1"/>
    </xf>
    <xf numFmtId="43" fontId="23" fillId="5" borderId="24" xfId="1" applyFont="1" applyFill="1" applyBorder="1"/>
    <xf numFmtId="0" fontId="23" fillId="0" borderId="24" xfId="0" applyFont="1" applyBorder="1" applyAlignment="1">
      <alignment horizontal="right"/>
    </xf>
    <xf numFmtId="0" fontId="18" fillId="0" borderId="24" xfId="0" applyFont="1" applyBorder="1" applyAlignment="1">
      <alignment wrapText="1"/>
    </xf>
    <xf numFmtId="0" fontId="18" fillId="5" borderId="24" xfId="0" applyFont="1" applyFill="1" applyBorder="1" applyAlignment="1">
      <alignment wrapText="1"/>
    </xf>
    <xf numFmtId="43" fontId="18" fillId="5" borderId="24" xfId="1" applyFont="1" applyFill="1" applyBorder="1" applyAlignment="1">
      <alignment wrapText="1"/>
    </xf>
    <xf numFmtId="0" fontId="22" fillId="0" borderId="0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43" fontId="22" fillId="0" borderId="0" xfId="1" applyFont="1" applyBorder="1"/>
    <xf numFmtId="43" fontId="10" fillId="0" borderId="0" xfId="1" applyFont="1" applyBorder="1" applyAlignment="1">
      <alignment wrapText="1"/>
    </xf>
    <xf numFmtId="0" fontId="15" fillId="0" borderId="37" xfId="0" applyFont="1" applyBorder="1" applyAlignment="1">
      <alignment wrapText="1"/>
    </xf>
    <xf numFmtId="43" fontId="21" fillId="0" borderId="24" xfId="1" applyFont="1" applyBorder="1"/>
    <xf numFmtId="43" fontId="23" fillId="0" borderId="24" xfId="1" applyFont="1" applyBorder="1"/>
    <xf numFmtId="43" fontId="23" fillId="2" borderId="24" xfId="1" applyFont="1" applyFill="1" applyBorder="1"/>
    <xf numFmtId="165" fontId="24" fillId="0" borderId="24" xfId="4" applyNumberFormat="1" applyFont="1" applyBorder="1"/>
    <xf numFmtId="0" fontId="0" fillId="0" borderId="24" xfId="0" applyBorder="1"/>
    <xf numFmtId="0" fontId="24" fillId="0" borderId="24" xfId="0" applyFont="1" applyBorder="1"/>
    <xf numFmtId="0" fontId="22" fillId="0" borderId="24" xfId="0" applyFont="1" applyBorder="1"/>
    <xf numFmtId="0" fontId="15" fillId="0" borderId="32" xfId="0" applyFont="1" applyBorder="1" applyAlignment="1">
      <alignment wrapText="1"/>
    </xf>
    <xf numFmtId="0" fontId="6" fillId="0" borderId="32" xfId="3" applyFont="1" applyBorder="1"/>
    <xf numFmtId="0" fontId="15" fillId="0" borderId="0" xfId="0" applyFont="1" applyAlignment="1">
      <alignment wrapText="1"/>
    </xf>
    <xf numFmtId="0" fontId="15" fillId="0" borderId="24" xfId="0" applyFont="1" applyBorder="1" applyAlignment="1">
      <alignment horizontal="right"/>
    </xf>
    <xf numFmtId="43" fontId="7" fillId="0" borderId="24" xfId="1" applyFont="1" applyBorder="1"/>
    <xf numFmtId="0" fontId="15" fillId="0" borderId="24" xfId="0" applyFont="1" applyBorder="1"/>
    <xf numFmtId="164" fontId="0" fillId="0" borderId="0" xfId="0" applyNumberFormat="1"/>
    <xf numFmtId="0" fontId="5" fillId="0" borderId="18" xfId="0" applyFont="1" applyBorder="1"/>
    <xf numFmtId="0" fontId="5" fillId="0" borderId="14" xfId="0" applyFont="1" applyBorder="1"/>
    <xf numFmtId="0" fontId="5" fillId="0" borderId="9" xfId="0" applyFont="1" applyBorder="1"/>
    <xf numFmtId="0" fontId="4" fillId="2" borderId="9" xfId="0" applyFont="1" applyFill="1" applyBorder="1"/>
    <xf numFmtId="0" fontId="5" fillId="2" borderId="14" xfId="0" applyFont="1" applyFill="1" applyBorder="1"/>
    <xf numFmtId="0" fontId="4" fillId="3" borderId="24" xfId="0" applyFont="1" applyFill="1" applyBorder="1" applyAlignment="1">
      <alignment horizontal="center" wrapText="1"/>
    </xf>
    <xf numFmtId="0" fontId="5" fillId="0" borderId="24" xfId="0" applyFont="1" applyBorder="1"/>
    <xf numFmtId="0" fontId="4" fillId="0" borderId="24" xfId="0" applyFont="1" applyBorder="1" applyAlignment="1">
      <alignment wrapText="1"/>
    </xf>
    <xf numFmtId="43" fontId="4" fillId="0" borderId="24" xfId="0" applyNumberFormat="1" applyFont="1" applyBorder="1"/>
    <xf numFmtId="10" fontId="4" fillId="0" borderId="24" xfId="0" applyNumberFormat="1" applyFont="1" applyBorder="1"/>
    <xf numFmtId="43" fontId="2" fillId="0" borderId="24" xfId="0" applyNumberFormat="1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wrapText="1"/>
    </xf>
    <xf numFmtId="43" fontId="4" fillId="0" borderId="24" xfId="1" applyFont="1" applyBorder="1"/>
    <xf numFmtId="10" fontId="4" fillId="0" borderId="24" xfId="2" applyNumberFormat="1" applyFont="1" applyBorder="1"/>
    <xf numFmtId="43" fontId="3" fillId="0" borderId="24" xfId="0" applyNumberFormat="1" applyFont="1" applyBorder="1"/>
    <xf numFmtId="0" fontId="5" fillId="0" borderId="24" xfId="0" applyFont="1" applyBorder="1" applyAlignment="1">
      <alignment horizontal="right"/>
    </xf>
    <xf numFmtId="0" fontId="3" fillId="0" borderId="24" xfId="0" applyFont="1" applyBorder="1" applyAlignment="1">
      <alignment wrapText="1"/>
    </xf>
    <xf numFmtId="43" fontId="5" fillId="2" borderId="24" xfId="1" applyFont="1" applyFill="1" applyBorder="1"/>
    <xf numFmtId="43" fontId="5" fillId="2" borderId="24" xfId="1" applyNumberFormat="1" applyFont="1" applyFill="1" applyBorder="1"/>
    <xf numFmtId="10" fontId="5" fillId="0" borderId="24" xfId="2" applyNumberFormat="1" applyFont="1" applyBorder="1"/>
    <xf numFmtId="43" fontId="3" fillId="0" borderId="24" xfId="1" applyFont="1" applyBorder="1"/>
    <xf numFmtId="43" fontId="5" fillId="0" borderId="24" xfId="1" applyFont="1" applyBorder="1"/>
    <xf numFmtId="43" fontId="6" fillId="0" borderId="26" xfId="1" applyFont="1" applyBorder="1" applyAlignment="1">
      <alignment vertical="top" wrapText="1"/>
    </xf>
    <xf numFmtId="4" fontId="25" fillId="6" borderId="0" xfId="0" applyNumberFormat="1" applyFont="1" applyFill="1" applyBorder="1" applyAlignment="1" applyProtection="1">
      <alignment horizontal="right" vertical="center" wrapText="1"/>
    </xf>
    <xf numFmtId="43" fontId="3" fillId="0" borderId="0" xfId="1" applyFont="1" applyBorder="1"/>
    <xf numFmtId="43" fontId="3" fillId="0" borderId="0" xfId="0" applyNumberFormat="1" applyFont="1" applyBorder="1"/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3" fontId="5" fillId="2" borderId="0" xfId="1" applyNumberFormat="1" applyFont="1" applyFill="1" applyBorder="1"/>
    <xf numFmtId="164" fontId="15" fillId="0" borderId="0" xfId="0" applyNumberFormat="1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/>
    <xf numFmtId="43" fontId="7" fillId="0" borderId="24" xfId="0" applyNumberFormat="1" applyFont="1" applyBorder="1" applyAlignment="1">
      <alignment vertical="top" wrapText="1"/>
    </xf>
    <xf numFmtId="43" fontId="15" fillId="0" borderId="24" xfId="1" applyFont="1" applyBorder="1" applyAlignment="1">
      <alignment vertical="top" wrapText="1"/>
    </xf>
    <xf numFmtId="43" fontId="15" fillId="0" borderId="24" xfId="1" applyFont="1" applyBorder="1"/>
    <xf numFmtId="43" fontId="14" fillId="0" borderId="24" xfId="1" applyFont="1" applyBorder="1"/>
    <xf numFmtId="43" fontId="22" fillId="0" borderId="24" xfId="1" applyFont="1" applyBorder="1"/>
    <xf numFmtId="43" fontId="14" fillId="0" borderId="24" xfId="0" applyNumberFormat="1" applyFont="1" applyBorder="1"/>
    <xf numFmtId="0" fontId="22" fillId="0" borderId="32" xfId="0" applyFont="1" applyBorder="1"/>
    <xf numFmtId="43" fontId="22" fillId="0" borderId="32" xfId="1" applyFont="1" applyBorder="1"/>
    <xf numFmtId="43" fontId="7" fillId="0" borderId="32" xfId="1" applyFont="1" applyBorder="1"/>
    <xf numFmtId="43" fontId="7" fillId="5" borderId="32" xfId="1" applyFont="1" applyFill="1" applyBorder="1"/>
    <xf numFmtId="0" fontId="15" fillId="0" borderId="32" xfId="0" applyFont="1" applyBorder="1"/>
    <xf numFmtId="165" fontId="18" fillId="0" borderId="24" xfId="4" applyNumberFormat="1" applyFont="1" applyBorder="1"/>
    <xf numFmtId="165" fontId="18" fillId="5" borderId="24" xfId="4" applyNumberFormat="1" applyFont="1" applyFill="1" applyBorder="1"/>
    <xf numFmtId="165" fontId="15" fillId="0" borderId="24" xfId="4" applyNumberFormat="1" applyFont="1" applyBorder="1"/>
    <xf numFmtId="0" fontId="18" fillId="0" borderId="32" xfId="0" applyFont="1" applyBorder="1"/>
    <xf numFmtId="0" fontId="7" fillId="5" borderId="24" xfId="0" applyFont="1" applyFill="1" applyBorder="1" applyAlignment="1">
      <alignment vertical="top" wrapText="1"/>
    </xf>
    <xf numFmtId="43" fontId="17" fillId="0" borderId="24" xfId="1" applyFont="1" applyBorder="1"/>
    <xf numFmtId="43" fontId="0" fillId="0" borderId="0" xfId="1" applyFont="1"/>
    <xf numFmtId="43" fontId="19" fillId="0" borderId="24" xfId="1" applyFont="1" applyBorder="1"/>
    <xf numFmtId="43" fontId="17" fillId="5" borderId="24" xfId="1" applyFont="1" applyFill="1" applyBorder="1"/>
    <xf numFmtId="43" fontId="19" fillId="5" borderId="24" xfId="1" applyFont="1" applyFill="1" applyBorder="1"/>
    <xf numFmtId="43" fontId="24" fillId="0" borderId="24" xfId="1" applyFont="1" applyBorder="1"/>
    <xf numFmtId="43" fontId="0" fillId="0" borderId="24" xfId="1" applyFont="1" applyBorder="1"/>
    <xf numFmtId="165" fontId="27" fillId="0" borderId="24" xfId="4" applyNumberFormat="1" applyFont="1" applyBorder="1"/>
    <xf numFmtId="43" fontId="27" fillId="0" borderId="24" xfId="1" applyFont="1" applyBorder="1"/>
    <xf numFmtId="164" fontId="7" fillId="5" borderId="24" xfId="0" applyNumberFormat="1" applyFont="1" applyFill="1" applyBorder="1"/>
    <xf numFmtId="10" fontId="17" fillId="0" borderId="24" xfId="2" applyNumberFormat="1" applyFont="1" applyBorder="1"/>
    <xf numFmtId="10" fontId="3" fillId="0" borderId="29" xfId="2" applyNumberFormat="1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36" xfId="0" applyFont="1" applyBorder="1"/>
    <xf numFmtId="43" fontId="3" fillId="0" borderId="0" xfId="1" applyFont="1"/>
    <xf numFmtId="0" fontId="10" fillId="0" borderId="0" xfId="0" applyFont="1"/>
    <xf numFmtId="0" fontId="29" fillId="0" borderId="0" xfId="0" applyFont="1" applyAlignment="1">
      <alignment horizontal="left" indent="8"/>
    </xf>
    <xf numFmtId="0" fontId="30" fillId="0" borderId="0" xfId="0" applyFont="1"/>
    <xf numFmtId="0" fontId="30" fillId="0" borderId="0" xfId="0" applyFont="1" applyBorder="1" applyAlignment="1">
      <alignment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43" fontId="10" fillId="0" borderId="0" xfId="1" applyFont="1" applyBorder="1"/>
    <xf numFmtId="0" fontId="10" fillId="0" borderId="0" xfId="0" applyFont="1" applyBorder="1"/>
    <xf numFmtId="43" fontId="10" fillId="0" borderId="0" xfId="0" applyNumberFormat="1" applyFont="1" applyBorder="1"/>
    <xf numFmtId="0" fontId="35" fillId="0" borderId="0" xfId="0" applyFont="1" applyAlignment="1">
      <alignment horizontal="left" indent="5"/>
    </xf>
    <xf numFmtId="0" fontId="36" fillId="0" borderId="0" xfId="0" applyFont="1"/>
    <xf numFmtId="0" fontId="32" fillId="0" borderId="0" xfId="0" applyFont="1" applyBorder="1" applyAlignment="1">
      <alignment horizontal="left" vertical="top" wrapText="1"/>
    </xf>
    <xf numFmtId="0" fontId="35" fillId="0" borderId="0" xfId="0" applyFont="1"/>
    <xf numFmtId="0" fontId="10" fillId="0" borderId="10" xfId="0" applyFont="1" applyBorder="1"/>
    <xf numFmtId="0" fontId="6" fillId="0" borderId="3" xfId="0" applyFont="1" applyBorder="1" applyAlignment="1">
      <alignment vertical="top" wrapText="1"/>
    </xf>
    <xf numFmtId="43" fontId="0" fillId="0" borderId="0" xfId="0" applyNumberFormat="1"/>
    <xf numFmtId="43" fontId="37" fillId="5" borderId="24" xfId="1" applyFont="1" applyFill="1" applyBorder="1"/>
    <xf numFmtId="43" fontId="18" fillId="5" borderId="24" xfId="1" applyFont="1" applyFill="1" applyBorder="1"/>
    <xf numFmtId="164" fontId="38" fillId="0" borderId="24" xfId="0" applyNumberFormat="1" applyFont="1" applyBorder="1"/>
    <xf numFmtId="43" fontId="37" fillId="2" borderId="24" xfId="1" applyFont="1" applyFill="1" applyBorder="1"/>
    <xf numFmtId="43" fontId="2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/>
    <xf numFmtId="0" fontId="1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43" fontId="6" fillId="0" borderId="0" xfId="1" applyFont="1" applyBorder="1" applyAlignment="1">
      <alignment vertical="center" wrapText="1"/>
    </xf>
    <xf numFmtId="43" fontId="1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 wrapText="1"/>
    </xf>
    <xf numFmtId="43" fontId="10" fillId="0" borderId="0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43" fontId="11" fillId="0" borderId="0" xfId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textRotation="90" wrapText="1"/>
    </xf>
    <xf numFmtId="0" fontId="7" fillId="0" borderId="24" xfId="0" applyFont="1" applyBorder="1" applyAlignment="1">
      <alignment textRotation="90" wrapText="1"/>
    </xf>
    <xf numFmtId="0" fontId="15" fillId="0" borderId="2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4" fillId="0" borderId="32" xfId="0" applyFont="1" applyBorder="1"/>
    <xf numFmtId="43" fontId="15" fillId="0" borderId="3" xfId="1" applyFont="1" applyBorder="1" applyAlignment="1">
      <alignment vertical="top" wrapText="1"/>
    </xf>
    <xf numFmtId="43" fontId="20" fillId="5" borderId="3" xfId="1" applyFont="1" applyFill="1" applyBorder="1" applyAlignment="1">
      <alignment vertical="top" wrapText="1"/>
    </xf>
    <xf numFmtId="10" fontId="15" fillId="0" borderId="24" xfId="2" applyNumberFormat="1" applyFont="1" applyBorder="1" applyAlignment="1">
      <alignment vertical="top" wrapText="1"/>
    </xf>
    <xf numFmtId="43" fontId="20" fillId="5" borderId="25" xfId="1" applyFont="1" applyFill="1" applyBorder="1" applyAlignment="1">
      <alignment vertical="top" wrapText="1"/>
    </xf>
    <xf numFmtId="2" fontId="24" fillId="0" borderId="24" xfId="0" applyNumberFormat="1" applyFont="1" applyBorder="1"/>
    <xf numFmtId="43" fontId="15" fillId="0" borderId="25" xfId="1" applyFont="1" applyBorder="1" applyAlignment="1">
      <alignment vertical="top" wrapText="1"/>
    </xf>
    <xf numFmtId="43" fontId="7" fillId="0" borderId="3" xfId="1" applyFont="1" applyBorder="1" applyAlignment="1">
      <alignment vertical="top" wrapText="1"/>
    </xf>
    <xf numFmtId="43" fontId="7" fillId="0" borderId="25" xfId="1" applyFont="1" applyBorder="1" applyAlignment="1">
      <alignment vertical="top" wrapText="1"/>
    </xf>
    <xf numFmtId="10" fontId="7" fillId="0" borderId="24" xfId="2" applyNumberFormat="1" applyFont="1" applyBorder="1" applyAlignment="1">
      <alignment vertical="top" wrapText="1"/>
    </xf>
    <xf numFmtId="43" fontId="27" fillId="0" borderId="32" xfId="0" applyNumberFormat="1" applyFont="1" applyBorder="1"/>
    <xf numFmtId="2" fontId="27" fillId="0" borderId="24" xfId="0" applyNumberFormat="1" applyFont="1" applyBorder="1"/>
    <xf numFmtId="0" fontId="24" fillId="0" borderId="0" xfId="0" applyFont="1"/>
    <xf numFmtId="0" fontId="15" fillId="0" borderId="1" xfId="0" applyFont="1" applyBorder="1" applyAlignment="1">
      <alignment vertical="top" wrapText="1"/>
    </xf>
    <xf numFmtId="0" fontId="15" fillId="0" borderId="23" xfId="0" applyFont="1" applyBorder="1" applyAlignment="1">
      <alignment horizontal="center" wrapText="1"/>
    </xf>
    <xf numFmtId="164" fontId="24" fillId="0" borderId="0" xfId="0" applyNumberFormat="1" applyFont="1"/>
    <xf numFmtId="43" fontId="24" fillId="0" borderId="0" xfId="1" applyFont="1"/>
    <xf numFmtId="43" fontId="24" fillId="0" borderId="0" xfId="0" applyNumberFormat="1" applyFont="1"/>
    <xf numFmtId="0" fontId="1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24" fillId="0" borderId="0" xfId="0" applyFont="1" applyBorder="1"/>
    <xf numFmtId="0" fontId="22" fillId="0" borderId="29" xfId="0" applyFont="1" applyBorder="1" applyAlignment="1">
      <alignment horizontal="right"/>
    </xf>
    <xf numFmtId="0" fontId="15" fillId="0" borderId="29" xfId="0" applyFont="1" applyBorder="1" applyAlignment="1">
      <alignment wrapText="1"/>
    </xf>
    <xf numFmtId="165" fontId="18" fillId="0" borderId="29" xfId="4" applyNumberFormat="1" applyFont="1" applyBorder="1"/>
    <xf numFmtId="43" fontId="21" fillId="0" borderId="29" xfId="1" applyFont="1" applyBorder="1"/>
    <xf numFmtId="43" fontId="23" fillId="2" borderId="29" xfId="1" applyFont="1" applyFill="1" applyBorder="1"/>
    <xf numFmtId="43" fontId="19" fillId="0" borderId="29" xfId="1" applyFont="1" applyBorder="1"/>
    <xf numFmtId="10" fontId="17" fillId="0" borderId="29" xfId="2" applyNumberFormat="1" applyFont="1" applyBorder="1"/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wrapText="1"/>
    </xf>
    <xf numFmtId="43" fontId="21" fillId="0" borderId="30" xfId="1" applyFont="1" applyBorder="1"/>
    <xf numFmtId="10" fontId="17" fillId="0" borderId="30" xfId="2" applyNumberFormat="1" applyFont="1" applyBorder="1"/>
    <xf numFmtId="0" fontId="22" fillId="0" borderId="18" xfId="0" applyFont="1" applyBorder="1" applyAlignment="1">
      <alignment horizontal="right"/>
    </xf>
    <xf numFmtId="0" fontId="22" fillId="0" borderId="9" xfId="0" applyFont="1" applyBorder="1"/>
    <xf numFmtId="0" fontId="0" fillId="0" borderId="9" xfId="0" applyBorder="1"/>
    <xf numFmtId="43" fontId="0" fillId="0" borderId="9" xfId="1" applyFont="1" applyBorder="1"/>
    <xf numFmtId="10" fontId="17" fillId="0" borderId="49" xfId="2" applyNumberFormat="1" applyFont="1" applyBorder="1"/>
    <xf numFmtId="0" fontId="15" fillId="0" borderId="19" xfId="0" applyFont="1" applyBorder="1"/>
    <xf numFmtId="0" fontId="15" fillId="0" borderId="10" xfId="0" applyFont="1" applyBorder="1"/>
    <xf numFmtId="0" fontId="0" fillId="0" borderId="10" xfId="0" applyBorder="1"/>
    <xf numFmtId="43" fontId="21" fillId="0" borderId="0" xfId="1" applyFont="1" applyBorder="1"/>
    <xf numFmtId="43" fontId="21" fillId="0" borderId="9" xfId="1" applyFont="1" applyBorder="1"/>
    <xf numFmtId="43" fontId="21" fillId="0" borderId="10" xfId="1" applyFont="1" applyBorder="1"/>
    <xf numFmtId="0" fontId="7" fillId="0" borderId="44" xfId="0" applyFont="1" applyBorder="1" applyAlignment="1">
      <alignment wrapText="1"/>
    </xf>
    <xf numFmtId="43" fontId="14" fillId="0" borderId="44" xfId="1" applyFont="1" applyBorder="1"/>
    <xf numFmtId="43" fontId="17" fillId="0" borderId="30" xfId="1" applyFont="1" applyBorder="1"/>
    <xf numFmtId="0" fontId="0" fillId="0" borderId="0" xfId="0" applyBorder="1"/>
    <xf numFmtId="10" fontId="17" fillId="0" borderId="14" xfId="2" applyNumberFormat="1" applyFont="1" applyBorder="1"/>
    <xf numFmtId="0" fontId="22" fillId="0" borderId="19" xfId="0" applyFont="1" applyBorder="1"/>
    <xf numFmtId="0" fontId="15" fillId="0" borderId="10" xfId="0" applyFont="1" applyBorder="1" applyAlignment="1">
      <alignment horizontal="center" wrapText="1"/>
    </xf>
    <xf numFmtId="10" fontId="17" fillId="0" borderId="8" xfId="2" applyNumberFormat="1" applyFont="1" applyBorder="1"/>
    <xf numFmtId="165" fontId="16" fillId="0" borderId="30" xfId="4" applyNumberFormat="1" applyFont="1" applyBorder="1"/>
    <xf numFmtId="43" fontId="21" fillId="5" borderId="30" xfId="1" applyFont="1" applyFill="1" applyBorder="1"/>
    <xf numFmtId="43" fontId="22" fillId="0" borderId="9" xfId="1" applyFont="1" applyBorder="1"/>
    <xf numFmtId="0" fontId="15" fillId="0" borderId="33" xfId="0" applyFont="1" applyBorder="1"/>
    <xf numFmtId="43" fontId="0" fillId="0" borderId="0" xfId="1" applyFont="1" applyBorder="1"/>
    <xf numFmtId="10" fontId="17" fillId="0" borderId="50" xfId="2" applyNumberFormat="1" applyFont="1" applyBorder="1"/>
    <xf numFmtId="10" fontId="17" fillId="0" borderId="51" xfId="2" applyNumberFormat="1" applyFont="1" applyBorder="1"/>
    <xf numFmtId="43" fontId="14" fillId="5" borderId="24" xfId="1" applyFont="1" applyFill="1" applyBorder="1"/>
    <xf numFmtId="43" fontId="22" fillId="5" borderId="24" xfId="1" applyFont="1" applyFill="1" applyBorder="1"/>
    <xf numFmtId="0" fontId="22" fillId="5" borderId="24" xfId="0" applyFont="1" applyFill="1" applyBorder="1"/>
    <xf numFmtId="0" fontId="0" fillId="0" borderId="52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40" fillId="0" borderId="55" xfId="0" applyFont="1" applyBorder="1" applyAlignment="1" applyProtection="1">
      <alignment vertical="top" wrapText="1"/>
      <protection locked="0"/>
    </xf>
    <xf numFmtId="0" fontId="40" fillId="0" borderId="0" xfId="0" applyFont="1"/>
    <xf numFmtId="0" fontId="0" fillId="0" borderId="57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0" fillId="0" borderId="59" xfId="0" applyBorder="1" applyAlignment="1" applyProtection="1">
      <alignment vertical="top" wrapText="1"/>
      <protection locked="0"/>
    </xf>
    <xf numFmtId="0" fontId="42" fillId="7" borderId="24" xfId="0" applyFont="1" applyFill="1" applyBorder="1" applyAlignment="1" applyProtection="1">
      <alignment horizontal="left" vertical="top" wrapText="1" readingOrder="1"/>
      <protection locked="0"/>
    </xf>
    <xf numFmtId="0" fontId="42" fillId="5" borderId="24" xfId="0" applyFont="1" applyFill="1" applyBorder="1" applyAlignment="1" applyProtection="1">
      <alignment horizontal="left" vertical="top" wrapText="1" readingOrder="1"/>
      <protection locked="0"/>
    </xf>
    <xf numFmtId="0" fontId="0" fillId="5" borderId="24" xfId="0" applyFill="1" applyBorder="1" applyAlignment="1" applyProtection="1">
      <alignment horizontal="left" vertical="top" wrapText="1"/>
      <protection locked="0"/>
    </xf>
    <xf numFmtId="14" fontId="42" fillId="5" borderId="24" xfId="0" applyNumberFormat="1" applyFont="1" applyFill="1" applyBorder="1" applyAlignment="1" applyProtection="1">
      <alignment horizontal="left" vertical="top" wrapText="1" readingOrder="1"/>
      <protection locked="0"/>
    </xf>
    <xf numFmtId="4" fontId="0" fillId="0" borderId="0" xfId="0" applyNumberFormat="1"/>
    <xf numFmtId="0" fontId="43" fillId="0" borderId="24" xfId="0" applyFont="1" applyBorder="1"/>
    <xf numFmtId="166" fontId="43" fillId="0" borderId="24" xfId="0" applyNumberFormat="1" applyFont="1" applyBorder="1"/>
    <xf numFmtId="4" fontId="43" fillId="0" borderId="24" xfId="0" applyNumberFormat="1" applyFont="1" applyBorder="1"/>
    <xf numFmtId="0" fontId="0" fillId="0" borderId="5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2" fillId="7" borderId="0" xfId="0" applyFont="1" applyFill="1" applyBorder="1" applyAlignment="1" applyProtection="1">
      <alignment horizontal="left" vertical="top" wrapText="1" readingOrder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166" fontId="42" fillId="7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5" borderId="24" xfId="0" applyFill="1" applyBorder="1" applyAlignment="1" applyProtection="1">
      <alignment vertical="top" wrapText="1"/>
      <protection locked="0"/>
    </xf>
    <xf numFmtId="0" fontId="45" fillId="0" borderId="24" xfId="0" applyFont="1" applyBorder="1"/>
    <xf numFmtId="166" fontId="45" fillId="0" borderId="24" xfId="0" applyNumberFormat="1" applyFont="1" applyBorder="1"/>
    <xf numFmtId="4" fontId="45" fillId="0" borderId="24" xfId="0" applyNumberFormat="1" applyFont="1" applyBorder="1"/>
    <xf numFmtId="0" fontId="45" fillId="0" borderId="0" xfId="0" applyFont="1"/>
    <xf numFmtId="0" fontId="45" fillId="0" borderId="55" xfId="0" applyFont="1" applyBorder="1" applyAlignment="1" applyProtection="1">
      <alignment vertical="top" wrapText="1"/>
      <protection locked="0"/>
    </xf>
    <xf numFmtId="0" fontId="42" fillId="0" borderId="24" xfId="0" applyFont="1" applyBorder="1" applyAlignment="1" applyProtection="1">
      <alignment horizontal="left" vertical="top" wrapText="1" readingOrder="1"/>
      <protection locked="0"/>
    </xf>
    <xf numFmtId="0" fontId="45" fillId="0" borderId="52" xfId="0" applyFont="1" applyBorder="1" applyAlignment="1" applyProtection="1">
      <alignment vertical="top" wrapText="1"/>
      <protection locked="0"/>
    </xf>
    <xf numFmtId="0" fontId="45" fillId="0" borderId="53" xfId="0" applyFont="1" applyBorder="1" applyAlignment="1" applyProtection="1">
      <alignment vertical="top" wrapText="1"/>
      <protection locked="0"/>
    </xf>
    <xf numFmtId="0" fontId="0" fillId="0" borderId="32" xfId="0" applyBorder="1" applyAlignment="1"/>
    <xf numFmtId="0" fontId="0" fillId="0" borderId="48" xfId="0" applyBorder="1" applyAlignment="1"/>
    <xf numFmtId="2" fontId="0" fillId="0" borderId="32" xfId="0" applyNumberFormat="1" applyBorder="1" applyAlignment="1">
      <alignment horizontal="left"/>
    </xf>
    <xf numFmtId="2" fontId="0" fillId="0" borderId="38" xfId="0" applyNumberFormat="1" applyBorder="1" applyAlignment="1">
      <alignment horizontal="left"/>
    </xf>
    <xf numFmtId="165" fontId="0" fillId="0" borderId="32" xfId="4" applyNumberFormat="1" applyFont="1" applyBorder="1" applyAlignment="1"/>
    <xf numFmtId="0" fontId="0" fillId="0" borderId="38" xfId="0" applyBorder="1" applyAlignment="1"/>
    <xf numFmtId="2" fontId="0" fillId="0" borderId="24" xfId="0" applyNumberFormat="1" applyBorder="1"/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41" fontId="0" fillId="0" borderId="24" xfId="4" applyFont="1" applyBorder="1" applyAlignment="1">
      <alignment horizontal="center"/>
    </xf>
    <xf numFmtId="41" fontId="0" fillId="0" borderId="24" xfId="4" applyFont="1" applyBorder="1" applyAlignment="1">
      <alignment horizontal="left"/>
    </xf>
    <xf numFmtId="41" fontId="0" fillId="0" borderId="24" xfId="4" applyFont="1" applyBorder="1" applyAlignment="1"/>
    <xf numFmtId="41" fontId="0" fillId="0" borderId="24" xfId="4" applyFont="1" applyBorder="1"/>
    <xf numFmtId="165" fontId="0" fillId="0" borderId="24" xfId="4" applyNumberFormat="1" applyFont="1" applyBorder="1"/>
    <xf numFmtId="165" fontId="46" fillId="0" borderId="24" xfId="4" applyNumberFormat="1" applyFont="1" applyBorder="1"/>
    <xf numFmtId="0" fontId="13" fillId="0" borderId="0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textRotation="90" wrapText="1"/>
    </xf>
    <xf numFmtId="0" fontId="7" fillId="0" borderId="2" xfId="0" applyFont="1" applyBorder="1" applyAlignment="1">
      <alignment horizontal="left" vertical="top" textRotation="90" wrapText="1"/>
    </xf>
    <xf numFmtId="0" fontId="7" fillId="0" borderId="20" xfId="0" applyFont="1" applyBorder="1" applyAlignment="1">
      <alignment horizontal="left" textRotation="90" wrapText="1"/>
    </xf>
    <xf numFmtId="0" fontId="7" fillId="0" borderId="2" xfId="0" applyFont="1" applyBorder="1" applyAlignment="1">
      <alignment horizontal="left" textRotation="90" wrapText="1"/>
    </xf>
    <xf numFmtId="0" fontId="7" fillId="0" borderId="1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35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2" fillId="0" borderId="0" xfId="0" applyFont="1" applyBorder="1"/>
    <xf numFmtId="0" fontId="22" fillId="0" borderId="0" xfId="0" applyFont="1"/>
    <xf numFmtId="0" fontId="15" fillId="0" borderId="43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0" xfId="0" applyFont="1" applyBorder="1"/>
    <xf numFmtId="0" fontId="15" fillId="0" borderId="0" xfId="0" applyFont="1"/>
    <xf numFmtId="0" fontId="4" fillId="3" borderId="15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3" fillId="0" borderId="0" xfId="0" applyFont="1"/>
    <xf numFmtId="0" fontId="14" fillId="3" borderId="0" xfId="0" applyFont="1" applyFill="1"/>
    <xf numFmtId="0" fontId="3" fillId="0" borderId="10" xfId="0" applyFont="1" applyBorder="1"/>
    <xf numFmtId="0" fontId="5" fillId="0" borderId="12" xfId="0" applyFont="1" applyBorder="1"/>
    <xf numFmtId="0" fontId="5" fillId="0" borderId="6" xfId="0" applyFont="1" applyBorder="1"/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3" fontId="4" fillId="0" borderId="30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2" fontId="3" fillId="0" borderId="46" xfId="0" applyNumberFormat="1" applyFont="1" applyBorder="1"/>
    <xf numFmtId="2" fontId="3" fillId="0" borderId="30" xfId="0" applyNumberFormat="1" applyFont="1" applyBorder="1"/>
    <xf numFmtId="0" fontId="4" fillId="3" borderId="1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45" xfId="0" applyFont="1" applyBorder="1" applyAlignment="1">
      <alignment wrapText="1"/>
    </xf>
    <xf numFmtId="43" fontId="2" fillId="0" borderId="30" xfId="1" applyFont="1" applyBorder="1" applyAlignment="1">
      <alignment horizontal="center"/>
    </xf>
    <xf numFmtId="43" fontId="2" fillId="0" borderId="24" xfId="1" applyFont="1" applyBorder="1" applyAlignment="1">
      <alignment horizontal="center"/>
    </xf>
    <xf numFmtId="10" fontId="3" fillId="0" borderId="29" xfId="2" applyNumberFormat="1" applyFont="1" applyBorder="1" applyAlignment="1">
      <alignment horizontal="center"/>
    </xf>
    <xf numFmtId="10" fontId="3" fillId="0" borderId="30" xfId="2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5" borderId="18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3" fillId="0" borderId="46" xfId="0" applyFont="1" applyBorder="1" applyAlignment="1">
      <alignment horizontal="center" wrapText="1"/>
    </xf>
    <xf numFmtId="0" fontId="4" fillId="3" borderId="10" xfId="0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wrapText="1"/>
    </xf>
    <xf numFmtId="0" fontId="42" fillId="7" borderId="24" xfId="0" applyFont="1" applyFill="1" applyBorder="1" applyAlignment="1" applyProtection="1">
      <alignment horizontal="left" vertical="top" wrapText="1" readingOrder="1"/>
      <protection locked="0"/>
    </xf>
    <xf numFmtId="0" fontId="0" fillId="5" borderId="24" xfId="0" applyFill="1" applyBorder="1" applyAlignment="1" applyProtection="1">
      <alignment vertical="top" wrapText="1"/>
      <protection locked="0"/>
    </xf>
    <xf numFmtId="166" fontId="42" fillId="7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42" fillId="5" borderId="24" xfId="0" applyFont="1" applyFill="1" applyBorder="1" applyAlignment="1" applyProtection="1">
      <alignment horizontal="left" vertical="top" wrapText="1" readingOrder="1"/>
      <protection locked="0"/>
    </xf>
    <xf numFmtId="166" fontId="42" fillId="5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41" fillId="5" borderId="0" xfId="0" applyFont="1" applyFill="1" applyAlignment="1" applyProtection="1">
      <alignment horizontal="left" wrapText="1" readingOrder="1"/>
      <protection locked="0"/>
    </xf>
    <xf numFmtId="0" fontId="0" fillId="5" borderId="0" xfId="0" applyFill="1"/>
    <xf numFmtId="166" fontId="41" fillId="7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43" fillId="5" borderId="24" xfId="0" applyFont="1" applyFill="1" applyBorder="1" applyAlignment="1" applyProtection="1">
      <alignment vertical="top" wrapText="1"/>
      <protection locked="0"/>
    </xf>
    <xf numFmtId="0" fontId="42" fillId="5" borderId="32" xfId="0" applyFont="1" applyFill="1" applyBorder="1" applyAlignment="1" applyProtection="1">
      <alignment horizontal="left" vertical="top" wrapText="1" readingOrder="1"/>
      <protection locked="0"/>
    </xf>
    <xf numFmtId="0" fontId="42" fillId="5" borderId="38" xfId="0" applyFont="1" applyFill="1" applyBorder="1" applyAlignment="1" applyProtection="1">
      <alignment horizontal="left" vertical="top" wrapText="1" readingOrder="1"/>
      <protection locked="0"/>
    </xf>
    <xf numFmtId="166" fontId="42" fillId="5" borderId="32" xfId="0" applyNumberFormat="1" applyFont="1" applyFill="1" applyBorder="1" applyAlignment="1" applyProtection="1">
      <alignment horizontal="left" vertical="top" wrapText="1" readingOrder="1"/>
      <protection locked="0"/>
    </xf>
    <xf numFmtId="166" fontId="42" fillId="5" borderId="38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39" fillId="0" borderId="55" xfId="0" applyFont="1" applyBorder="1" applyAlignment="1" applyProtection="1">
      <alignment horizontal="center" vertical="top" wrapText="1" readingOrder="1"/>
      <protection locked="0"/>
    </xf>
    <xf numFmtId="0" fontId="39" fillId="0" borderId="0" xfId="0" applyFont="1" applyBorder="1" applyAlignment="1" applyProtection="1">
      <alignment horizontal="center" vertical="top" wrapText="1" readingOrder="1"/>
      <protection locked="0"/>
    </xf>
    <xf numFmtId="0" fontId="41" fillId="0" borderId="0" xfId="0" applyFont="1" applyAlignment="1" applyProtection="1">
      <alignment horizontal="left" wrapText="1" readingOrder="1"/>
      <protection locked="0"/>
    </xf>
    <xf numFmtId="0" fontId="44" fillId="0" borderId="55" xfId="0" applyFont="1" applyBorder="1" applyAlignment="1" applyProtection="1">
      <alignment horizontal="center" vertical="top" wrapText="1" readingOrder="1"/>
      <protection locked="0"/>
    </xf>
    <xf numFmtId="0" fontId="44" fillId="0" borderId="0" xfId="0" applyFont="1" applyBorder="1" applyAlignment="1" applyProtection="1">
      <alignment horizontal="center" vertical="top" wrapText="1" readingOrder="1"/>
      <protection locked="0"/>
    </xf>
    <xf numFmtId="0" fontId="42" fillId="0" borderId="24" xfId="0" applyFont="1" applyBorder="1" applyAlignment="1" applyProtection="1">
      <alignment horizontal="left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166" fontId="42" fillId="0" borderId="24" xfId="0" applyNumberFormat="1" applyFont="1" applyBorder="1" applyAlignment="1" applyProtection="1">
      <alignment horizontal="left" vertical="top" wrapText="1" readingOrder="1"/>
      <protection locked="0"/>
    </xf>
    <xf numFmtId="0" fontId="0" fillId="0" borderId="24" xfId="0" applyBorder="1" applyAlignment="1">
      <alignment horizontal="left"/>
    </xf>
    <xf numFmtId="41" fontId="0" fillId="0" borderId="32" xfId="4" applyFont="1" applyBorder="1" applyAlignment="1"/>
    <xf numFmtId="41" fontId="0" fillId="0" borderId="38" xfId="4" applyFont="1" applyBorder="1" applyAlignment="1"/>
    <xf numFmtId="0" fontId="0" fillId="0" borderId="24" xfId="0" applyBorder="1" applyAlignment="1"/>
    <xf numFmtId="41" fontId="0" fillId="0" borderId="32" xfId="4" applyFont="1" applyBorder="1" applyAlignment="1">
      <alignment horizontal="left"/>
    </xf>
    <xf numFmtId="41" fontId="0" fillId="0" borderId="38" xfId="4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25" fillId="6" borderId="60" xfId="0" applyFont="1" applyFill="1" applyBorder="1" applyAlignment="1" applyProtection="1">
      <alignment horizontal="left" vertical="center" wrapText="1"/>
    </xf>
    <xf numFmtId="2" fontId="0" fillId="0" borderId="32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2" xfId="0" applyBorder="1" applyAlignment="1"/>
    <xf numFmtId="0" fontId="0" fillId="0" borderId="38" xfId="0" applyBorder="1" applyAlignment="1"/>
    <xf numFmtId="2" fontId="0" fillId="0" borderId="32" xfId="0" applyNumberFormat="1" applyBorder="1" applyAlignment="1">
      <alignment horizontal="left"/>
    </xf>
    <xf numFmtId="2" fontId="0" fillId="0" borderId="38" xfId="0" applyNumberFormat="1" applyBorder="1" applyAlignment="1">
      <alignment horizontal="left"/>
    </xf>
    <xf numFmtId="0" fontId="41" fillId="5" borderId="48" xfId="0" applyFont="1" applyFill="1" applyBorder="1" applyAlignment="1" applyProtection="1">
      <alignment horizontal="left" wrapText="1" readingOrder="1"/>
      <protection locked="0"/>
    </xf>
  </cellXfs>
  <cellStyles count="5">
    <cellStyle name="Comma" xfId="1" builtinId="3"/>
    <cellStyle name="Comma [0]" xfId="4" builtinId="6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287274</xdr:colOff>
      <xdr:row>53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60247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11</xdr:col>
      <xdr:colOff>472188</xdr:colOff>
      <xdr:row>107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00"/>
          <a:ext cx="7177788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11</xdr:col>
      <xdr:colOff>535498</xdr:colOff>
      <xdr:row>161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64500"/>
          <a:ext cx="7241098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165</xdr:row>
      <xdr:rowOff>123824</xdr:rowOff>
    </xdr:from>
    <xdr:to>
      <xdr:col>11</xdr:col>
      <xdr:colOff>477245</xdr:colOff>
      <xdr:row>215</xdr:row>
      <xdr:rowOff>152399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1556324"/>
          <a:ext cx="7182844" cy="9553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127000</xdr:rowOff>
    </xdr:from>
    <xdr:to>
      <xdr:col>17</xdr:col>
      <xdr:colOff>1914525</xdr:colOff>
      <xdr:row>33</xdr:row>
      <xdr:rowOff>254000</xdr:rowOff>
    </xdr:to>
    <xdr:sp macro="" textlink="">
      <xdr:nvSpPr>
        <xdr:cNvPr id="2" name="TextBox 1"/>
        <xdr:cNvSpPr txBox="1"/>
      </xdr:nvSpPr>
      <xdr:spPr>
        <a:xfrm>
          <a:off x="1" y="7680325"/>
          <a:ext cx="24469724" cy="753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për vitin 2020 Ligji nr.07/L-014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10.019.535,21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(rishikimi i buxhetit), dhe atë sipas kategorive ekonomike në vijim: Pagat 7.633.083 € ,m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1.467.400 €, shpenzime komunale 196.052 €, subvencione dhe transfere 70.000 € dhe shpenzime kapitale 653.000 €. Në buxhetin e Kuvendit të Republikës së Kosovës pjesën më të madhe të buxhetit e kanë pagat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76,18 %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,mallrat dhe shërbimet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14,64%,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6,51%,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1,95% si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0.69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%, ndersa buxheti perfundimtar SIMFK duket keshtu: Pagat 6.878.698,65 €, mallrat dhe sherbimet 1.047.625,89 €, shpenzimet komunale 167.465,17 €, subvencionet 70.000,00 € dhe shpenzimet kapitale 487.792,50 €</a:t>
          </a:r>
          <a:endParaRPr lang="en-US" sz="3600" b="0" i="0" u="none" strike="noStrike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l"/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</a:t>
          </a:r>
          <a:r>
            <a:rPr lang="en-US" sz="36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isur nga vleresimi i përgjithshëm, del se niveli i realizimit të buxhetit të Kuvendit të Republikës së Kosovës për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vitin 2020 eshte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8.076.191,36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1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93,35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e buxhetit perfundimtar SIMFK.  Paraqitur neper kategori shpenzimet duken keshtue: Paga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6.877.325,80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Mallra dhe sherbime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882.853,57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shpenzime komunale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157.936,39</a:t>
          </a:r>
          <a:r>
            <a:rPr lang="en-US" sz="3600" b="0" i="0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 subvencione dhe transfere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67.820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dhe shpenzime kapitale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90.255,60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</a:t>
          </a:r>
        </a:p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Alokimi i fondeve është bërë nga Ministria e Financave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dhe Transfereve per vitit  2020 .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Në këtë raport  do të paraqiten në mënyrë të hollësishme shpenzimet  nga buxheti i Kuvendit për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vitin 2020 </a:t>
          </a:r>
          <a:endParaRPr lang="en-US" sz="36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17</xdr:col>
      <xdr:colOff>266700</xdr:colOff>
      <xdr:row>36</xdr:row>
      <xdr:rowOff>88898</xdr:rowOff>
    </xdr:from>
    <xdr:ext cx="3990975" cy="264560"/>
    <xdr:sp macro="" textlink="">
      <xdr:nvSpPr>
        <xdr:cNvPr id="3" name="TextBox 2"/>
        <xdr:cNvSpPr txBox="1"/>
      </xdr:nvSpPr>
      <xdr:spPr>
        <a:xfrm>
          <a:off x="22821900" y="16214723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36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1336000" y="16125825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200024</xdr:colOff>
      <xdr:row>38</xdr:row>
      <xdr:rowOff>76200</xdr:rowOff>
    </xdr:from>
    <xdr:to>
      <xdr:col>18</xdr:col>
      <xdr:colOff>28575</xdr:colOff>
      <xdr:row>45</xdr:row>
      <xdr:rowOff>286</xdr:rowOff>
    </xdr:to>
    <xdr:sp macro="" textlink="">
      <xdr:nvSpPr>
        <xdr:cNvPr id="5" name="TextBox 4"/>
        <xdr:cNvSpPr txBox="1"/>
      </xdr:nvSpPr>
      <xdr:spPr>
        <a:xfrm>
          <a:off x="200024" y="17364075"/>
          <a:ext cx="24403051" cy="3829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 merr pjesë ne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vjetor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6.878.698,65 o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se me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79,51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alokuar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  , dhe si të tilla janë të ndara në kater Programe: Anëtarët e Kuvendit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3.918.687,90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2.224.146,68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 Stafi mbështetës Politik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692.130,34 €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Komisioni i ndihmes shteterore 43.733,73 €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shuma e shpenzuar ne këtë kategori për vitin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2020  është 6.877.325,80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shprehur në përqindje 99,98% e buxhetit  të ndarë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vitin 2020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ne këtë katgori .</a:t>
          </a:r>
          <a:endParaRPr lang="en-US" sz="2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49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1240750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47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1355050" y="222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152398</xdr:colOff>
      <xdr:row>61</xdr:row>
      <xdr:rowOff>161925</xdr:rowOff>
    </xdr:from>
    <xdr:to>
      <xdr:col>17</xdr:col>
      <xdr:colOff>2000250</xdr:colOff>
      <xdr:row>69</xdr:row>
      <xdr:rowOff>0</xdr:rowOff>
    </xdr:to>
    <xdr:sp macro="" textlink="">
      <xdr:nvSpPr>
        <xdr:cNvPr id="8" name="TextBox 7"/>
        <xdr:cNvSpPr txBox="1"/>
      </xdr:nvSpPr>
      <xdr:spPr>
        <a:xfrm>
          <a:off x="152398" y="26936700"/>
          <a:ext cx="24403052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167.465,17 ose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1,93%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ndar për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vitin 2020 S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,këto fonde janë të ndara në programin Administrata e Kuvendit dhe Komisioni i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ndihmes shteterore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Shuma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është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157.936,39€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94.31 % e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buxhetit  në Komunali.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72</xdr:row>
      <xdr:rowOff>31750</xdr:rowOff>
    </xdr:from>
    <xdr:to>
      <xdr:col>18</xdr:col>
      <xdr:colOff>19050</xdr:colOff>
      <xdr:row>81</xdr:row>
      <xdr:rowOff>0</xdr:rowOff>
    </xdr:to>
    <xdr:sp macro="" textlink="">
      <xdr:nvSpPr>
        <xdr:cNvPr id="9" name="TextBox 8"/>
        <xdr:cNvSpPr txBox="1"/>
      </xdr:nvSpPr>
      <xdr:spPr>
        <a:xfrm>
          <a:off x="95250" y="30378400"/>
          <a:ext cx="24498300" cy="305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vjetor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487.792,50 € 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5,64%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vitin 2020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këto fonde janë të ndara në programin Administrata e Kuvendit.  Shpenzime ne këtë kategori jane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90.255,60 € ose 18,50%  e buxhetit të alokuar ne këtë kategori.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152400</xdr:colOff>
      <xdr:row>83</xdr:row>
      <xdr:rowOff>95249</xdr:rowOff>
    </xdr:from>
    <xdr:to>
      <xdr:col>18</xdr:col>
      <xdr:colOff>0</xdr:colOff>
      <xdr:row>94</xdr:row>
      <xdr:rowOff>375227</xdr:rowOff>
    </xdr:to>
    <xdr:sp macro="" textlink="">
      <xdr:nvSpPr>
        <xdr:cNvPr id="10" name="TextBox 9"/>
        <xdr:cNvSpPr txBox="1"/>
      </xdr:nvSpPr>
      <xdr:spPr>
        <a:xfrm>
          <a:off x="152400" y="34499549"/>
          <a:ext cx="24422100" cy="36137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merr pjesë në buxhetin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vjetor SIMFK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70.000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ose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0.8%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per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vitin 2020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këto fonde janë të ndara në programin Anëtarët e Kuvendit. Shpenzime të buxhetit në këtë kategori ekonomike jane 67.820 € ose 96,89 %.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247649</xdr:colOff>
      <xdr:row>97</xdr:row>
      <xdr:rowOff>304800</xdr:rowOff>
    </xdr:from>
    <xdr:to>
      <xdr:col>18</xdr:col>
      <xdr:colOff>9524</xdr:colOff>
      <xdr:row>107</xdr:row>
      <xdr:rowOff>288</xdr:rowOff>
    </xdr:to>
    <xdr:sp macro="" textlink="">
      <xdr:nvSpPr>
        <xdr:cNvPr id="11" name="TextBox 10"/>
        <xdr:cNvSpPr txBox="1"/>
      </xdr:nvSpPr>
      <xdr:spPr>
        <a:xfrm>
          <a:off x="247649" y="39614475"/>
          <a:ext cx="24336375" cy="3114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142873</xdr:colOff>
      <xdr:row>46</xdr:row>
      <xdr:rowOff>190498</xdr:rowOff>
    </xdr:from>
    <xdr:to>
      <xdr:col>18</xdr:col>
      <xdr:colOff>47625</xdr:colOff>
      <xdr:row>57</xdr:row>
      <xdr:rowOff>375227</xdr:rowOff>
    </xdr:to>
    <xdr:sp macro="" textlink="">
      <xdr:nvSpPr>
        <xdr:cNvPr id="12" name="TextBox 11"/>
        <xdr:cNvSpPr txBox="1"/>
      </xdr:nvSpPr>
      <xdr:spPr>
        <a:xfrm>
          <a:off x="142873" y="21964648"/>
          <a:ext cx="24479252" cy="3851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vjetor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1.047.625,89 ose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12,11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vitin 2020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si të tilla janë të ndara në kater Programe: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280.054,72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709.102,51€  Stafi mbështetës Politik 39.153,35€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K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omisioni i ndihmes shteterore 19.315,31 €, shkalla 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ekonomike për v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itin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2020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882.853,57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84,27%,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krahasuar  me 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ne 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</a:t>
          </a:r>
          <a:r>
            <a:rPr lang="en-US" sz="28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Mallra dhe sherbime .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67" sqref="O16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view="pageBreakPreview" zoomScale="60" zoomScaleNormal="100" workbookViewId="0">
      <selection activeCell="N32" sqref="N32"/>
    </sheetView>
  </sheetViews>
  <sheetFormatPr defaultRowHeight="15" x14ac:dyDescent="0.25"/>
  <cols>
    <col min="1" max="1" width="2.28515625" customWidth="1"/>
    <col min="2" max="2" width="0" hidden="1" customWidth="1"/>
    <col min="3" max="3" width="3.42578125" customWidth="1"/>
    <col min="4" max="4" width="6.5703125" customWidth="1"/>
    <col min="5" max="5" width="43" customWidth="1"/>
    <col min="6" max="6" width="19.5703125" customWidth="1"/>
    <col min="7" max="7" width="3" hidden="1" customWidth="1"/>
    <col min="8" max="8" width="14.85546875" customWidth="1"/>
    <col min="9" max="9" width="45.28515625" customWidth="1"/>
    <col min="10" max="10" width="5" hidden="1" customWidth="1"/>
    <col min="11" max="11" width="0.85546875" hidden="1" customWidth="1"/>
    <col min="12" max="12" width="15" hidden="1" customWidth="1"/>
    <col min="13" max="13" width="9.140625" hidden="1" customWidth="1"/>
    <col min="228" max="228" width="2.28515625" customWidth="1"/>
    <col min="229" max="229" width="0" hidden="1" customWidth="1"/>
    <col min="230" max="230" width="11.7109375" customWidth="1"/>
    <col min="231" max="231" width="19.42578125" customWidth="1"/>
    <col min="232" max="232" width="8.5703125" customWidth="1"/>
    <col min="233" max="233" width="1.28515625" customWidth="1"/>
    <col min="234" max="234" width="6.7109375" customWidth="1"/>
    <col min="235" max="235" width="11.140625" customWidth="1"/>
    <col min="236" max="236" width="7.5703125" customWidth="1"/>
    <col min="237" max="237" width="7" customWidth="1"/>
    <col min="238" max="238" width="6.5703125" customWidth="1"/>
    <col min="239" max="239" width="9.28515625" customWidth="1"/>
    <col min="240" max="240" width="7.42578125" customWidth="1"/>
    <col min="241" max="241" width="11.140625" customWidth="1"/>
    <col min="242" max="242" width="14.85546875" customWidth="1"/>
    <col min="243" max="243" width="18.5703125" customWidth="1"/>
    <col min="244" max="244" width="5" customWidth="1"/>
    <col min="245" max="245" width="0.85546875" customWidth="1"/>
    <col min="246" max="246" width="1.42578125" customWidth="1"/>
    <col min="484" max="484" width="2.28515625" customWidth="1"/>
    <col min="485" max="485" width="0" hidden="1" customWidth="1"/>
    <col min="486" max="486" width="11.7109375" customWidth="1"/>
    <col min="487" max="487" width="19.42578125" customWidth="1"/>
    <col min="488" max="488" width="8.5703125" customWidth="1"/>
    <col min="489" max="489" width="1.28515625" customWidth="1"/>
    <col min="490" max="490" width="6.7109375" customWidth="1"/>
    <col min="491" max="491" width="11.140625" customWidth="1"/>
    <col min="492" max="492" width="7.5703125" customWidth="1"/>
    <col min="493" max="493" width="7" customWidth="1"/>
    <col min="494" max="494" width="6.5703125" customWidth="1"/>
    <col min="495" max="495" width="9.28515625" customWidth="1"/>
    <col min="496" max="496" width="7.42578125" customWidth="1"/>
    <col min="497" max="497" width="11.140625" customWidth="1"/>
    <col min="498" max="498" width="14.85546875" customWidth="1"/>
    <col min="499" max="499" width="18.5703125" customWidth="1"/>
    <col min="500" max="500" width="5" customWidth="1"/>
    <col min="501" max="501" width="0.85546875" customWidth="1"/>
    <col min="502" max="502" width="1.42578125" customWidth="1"/>
    <col min="740" max="740" width="2.28515625" customWidth="1"/>
    <col min="741" max="741" width="0" hidden="1" customWidth="1"/>
    <col min="742" max="742" width="11.7109375" customWidth="1"/>
    <col min="743" max="743" width="19.42578125" customWidth="1"/>
    <col min="744" max="744" width="8.5703125" customWidth="1"/>
    <col min="745" max="745" width="1.28515625" customWidth="1"/>
    <col min="746" max="746" width="6.7109375" customWidth="1"/>
    <col min="747" max="747" width="11.140625" customWidth="1"/>
    <col min="748" max="748" width="7.5703125" customWidth="1"/>
    <col min="749" max="749" width="7" customWidth="1"/>
    <col min="750" max="750" width="6.5703125" customWidth="1"/>
    <col min="751" max="751" width="9.28515625" customWidth="1"/>
    <col min="752" max="752" width="7.42578125" customWidth="1"/>
    <col min="753" max="753" width="11.140625" customWidth="1"/>
    <col min="754" max="754" width="14.85546875" customWidth="1"/>
    <col min="755" max="755" width="18.5703125" customWidth="1"/>
    <col min="756" max="756" width="5" customWidth="1"/>
    <col min="757" max="757" width="0.85546875" customWidth="1"/>
    <col min="758" max="758" width="1.42578125" customWidth="1"/>
    <col min="996" max="996" width="2.28515625" customWidth="1"/>
    <col min="997" max="997" width="0" hidden="1" customWidth="1"/>
    <col min="998" max="998" width="11.7109375" customWidth="1"/>
    <col min="999" max="999" width="19.42578125" customWidth="1"/>
    <col min="1000" max="1000" width="8.5703125" customWidth="1"/>
    <col min="1001" max="1001" width="1.28515625" customWidth="1"/>
    <col min="1002" max="1002" width="6.7109375" customWidth="1"/>
    <col min="1003" max="1003" width="11.140625" customWidth="1"/>
    <col min="1004" max="1004" width="7.5703125" customWidth="1"/>
    <col min="1005" max="1005" width="7" customWidth="1"/>
    <col min="1006" max="1006" width="6.5703125" customWidth="1"/>
    <col min="1007" max="1007" width="9.28515625" customWidth="1"/>
    <col min="1008" max="1008" width="7.42578125" customWidth="1"/>
    <col min="1009" max="1009" width="11.140625" customWidth="1"/>
    <col min="1010" max="1010" width="14.85546875" customWidth="1"/>
    <col min="1011" max="1011" width="18.5703125" customWidth="1"/>
    <col min="1012" max="1012" width="5" customWidth="1"/>
    <col min="1013" max="1013" width="0.85546875" customWidth="1"/>
    <col min="1014" max="1014" width="1.42578125" customWidth="1"/>
    <col min="1252" max="1252" width="2.28515625" customWidth="1"/>
    <col min="1253" max="1253" width="0" hidden="1" customWidth="1"/>
    <col min="1254" max="1254" width="11.7109375" customWidth="1"/>
    <col min="1255" max="1255" width="19.42578125" customWidth="1"/>
    <col min="1256" max="1256" width="8.5703125" customWidth="1"/>
    <col min="1257" max="1257" width="1.28515625" customWidth="1"/>
    <col min="1258" max="1258" width="6.7109375" customWidth="1"/>
    <col min="1259" max="1259" width="11.140625" customWidth="1"/>
    <col min="1260" max="1260" width="7.5703125" customWidth="1"/>
    <col min="1261" max="1261" width="7" customWidth="1"/>
    <col min="1262" max="1262" width="6.5703125" customWidth="1"/>
    <col min="1263" max="1263" width="9.28515625" customWidth="1"/>
    <col min="1264" max="1264" width="7.42578125" customWidth="1"/>
    <col min="1265" max="1265" width="11.140625" customWidth="1"/>
    <col min="1266" max="1266" width="14.85546875" customWidth="1"/>
    <col min="1267" max="1267" width="18.5703125" customWidth="1"/>
    <col min="1268" max="1268" width="5" customWidth="1"/>
    <col min="1269" max="1269" width="0.85546875" customWidth="1"/>
    <col min="1270" max="1270" width="1.42578125" customWidth="1"/>
    <col min="1508" max="1508" width="2.28515625" customWidth="1"/>
    <col min="1509" max="1509" width="0" hidden="1" customWidth="1"/>
    <col min="1510" max="1510" width="11.7109375" customWidth="1"/>
    <col min="1511" max="1511" width="19.42578125" customWidth="1"/>
    <col min="1512" max="1512" width="8.5703125" customWidth="1"/>
    <col min="1513" max="1513" width="1.28515625" customWidth="1"/>
    <col min="1514" max="1514" width="6.7109375" customWidth="1"/>
    <col min="1515" max="1515" width="11.140625" customWidth="1"/>
    <col min="1516" max="1516" width="7.5703125" customWidth="1"/>
    <col min="1517" max="1517" width="7" customWidth="1"/>
    <col min="1518" max="1518" width="6.5703125" customWidth="1"/>
    <col min="1519" max="1519" width="9.28515625" customWidth="1"/>
    <col min="1520" max="1520" width="7.42578125" customWidth="1"/>
    <col min="1521" max="1521" width="11.140625" customWidth="1"/>
    <col min="1522" max="1522" width="14.85546875" customWidth="1"/>
    <col min="1523" max="1523" width="18.5703125" customWidth="1"/>
    <col min="1524" max="1524" width="5" customWidth="1"/>
    <col min="1525" max="1525" width="0.85546875" customWidth="1"/>
    <col min="1526" max="1526" width="1.42578125" customWidth="1"/>
    <col min="1764" max="1764" width="2.28515625" customWidth="1"/>
    <col min="1765" max="1765" width="0" hidden="1" customWidth="1"/>
    <col min="1766" max="1766" width="11.7109375" customWidth="1"/>
    <col min="1767" max="1767" width="19.42578125" customWidth="1"/>
    <col min="1768" max="1768" width="8.5703125" customWidth="1"/>
    <col min="1769" max="1769" width="1.28515625" customWidth="1"/>
    <col min="1770" max="1770" width="6.7109375" customWidth="1"/>
    <col min="1771" max="1771" width="11.140625" customWidth="1"/>
    <col min="1772" max="1772" width="7.5703125" customWidth="1"/>
    <col min="1773" max="1773" width="7" customWidth="1"/>
    <col min="1774" max="1774" width="6.5703125" customWidth="1"/>
    <col min="1775" max="1775" width="9.28515625" customWidth="1"/>
    <col min="1776" max="1776" width="7.42578125" customWidth="1"/>
    <col min="1777" max="1777" width="11.140625" customWidth="1"/>
    <col min="1778" max="1778" width="14.85546875" customWidth="1"/>
    <col min="1779" max="1779" width="18.5703125" customWidth="1"/>
    <col min="1780" max="1780" width="5" customWidth="1"/>
    <col min="1781" max="1781" width="0.85546875" customWidth="1"/>
    <col min="1782" max="1782" width="1.42578125" customWidth="1"/>
    <col min="2020" max="2020" width="2.28515625" customWidth="1"/>
    <col min="2021" max="2021" width="0" hidden="1" customWidth="1"/>
    <col min="2022" max="2022" width="11.7109375" customWidth="1"/>
    <col min="2023" max="2023" width="19.42578125" customWidth="1"/>
    <col min="2024" max="2024" width="8.5703125" customWidth="1"/>
    <col min="2025" max="2025" width="1.28515625" customWidth="1"/>
    <col min="2026" max="2026" width="6.7109375" customWidth="1"/>
    <col min="2027" max="2027" width="11.140625" customWidth="1"/>
    <col min="2028" max="2028" width="7.5703125" customWidth="1"/>
    <col min="2029" max="2029" width="7" customWidth="1"/>
    <col min="2030" max="2030" width="6.5703125" customWidth="1"/>
    <col min="2031" max="2031" width="9.28515625" customWidth="1"/>
    <col min="2032" max="2032" width="7.42578125" customWidth="1"/>
    <col min="2033" max="2033" width="11.140625" customWidth="1"/>
    <col min="2034" max="2034" width="14.85546875" customWidth="1"/>
    <col min="2035" max="2035" width="18.5703125" customWidth="1"/>
    <col min="2036" max="2036" width="5" customWidth="1"/>
    <col min="2037" max="2037" width="0.85546875" customWidth="1"/>
    <col min="2038" max="2038" width="1.42578125" customWidth="1"/>
    <col min="2276" max="2276" width="2.28515625" customWidth="1"/>
    <col min="2277" max="2277" width="0" hidden="1" customWidth="1"/>
    <col min="2278" max="2278" width="11.7109375" customWidth="1"/>
    <col min="2279" max="2279" width="19.42578125" customWidth="1"/>
    <col min="2280" max="2280" width="8.5703125" customWidth="1"/>
    <col min="2281" max="2281" width="1.28515625" customWidth="1"/>
    <col min="2282" max="2282" width="6.7109375" customWidth="1"/>
    <col min="2283" max="2283" width="11.140625" customWidth="1"/>
    <col min="2284" max="2284" width="7.5703125" customWidth="1"/>
    <col min="2285" max="2285" width="7" customWidth="1"/>
    <col min="2286" max="2286" width="6.5703125" customWidth="1"/>
    <col min="2287" max="2287" width="9.28515625" customWidth="1"/>
    <col min="2288" max="2288" width="7.42578125" customWidth="1"/>
    <col min="2289" max="2289" width="11.140625" customWidth="1"/>
    <col min="2290" max="2290" width="14.85546875" customWidth="1"/>
    <col min="2291" max="2291" width="18.5703125" customWidth="1"/>
    <col min="2292" max="2292" width="5" customWidth="1"/>
    <col min="2293" max="2293" width="0.85546875" customWidth="1"/>
    <col min="2294" max="2294" width="1.42578125" customWidth="1"/>
    <col min="2532" max="2532" width="2.28515625" customWidth="1"/>
    <col min="2533" max="2533" width="0" hidden="1" customWidth="1"/>
    <col min="2534" max="2534" width="11.7109375" customWidth="1"/>
    <col min="2535" max="2535" width="19.42578125" customWidth="1"/>
    <col min="2536" max="2536" width="8.5703125" customWidth="1"/>
    <col min="2537" max="2537" width="1.28515625" customWidth="1"/>
    <col min="2538" max="2538" width="6.7109375" customWidth="1"/>
    <col min="2539" max="2539" width="11.140625" customWidth="1"/>
    <col min="2540" max="2540" width="7.5703125" customWidth="1"/>
    <col min="2541" max="2541" width="7" customWidth="1"/>
    <col min="2542" max="2542" width="6.5703125" customWidth="1"/>
    <col min="2543" max="2543" width="9.28515625" customWidth="1"/>
    <col min="2544" max="2544" width="7.42578125" customWidth="1"/>
    <col min="2545" max="2545" width="11.140625" customWidth="1"/>
    <col min="2546" max="2546" width="14.85546875" customWidth="1"/>
    <col min="2547" max="2547" width="18.5703125" customWidth="1"/>
    <col min="2548" max="2548" width="5" customWidth="1"/>
    <col min="2549" max="2549" width="0.85546875" customWidth="1"/>
    <col min="2550" max="2550" width="1.42578125" customWidth="1"/>
    <col min="2788" max="2788" width="2.28515625" customWidth="1"/>
    <col min="2789" max="2789" width="0" hidden="1" customWidth="1"/>
    <col min="2790" max="2790" width="11.7109375" customWidth="1"/>
    <col min="2791" max="2791" width="19.42578125" customWidth="1"/>
    <col min="2792" max="2792" width="8.5703125" customWidth="1"/>
    <col min="2793" max="2793" width="1.28515625" customWidth="1"/>
    <col min="2794" max="2794" width="6.7109375" customWidth="1"/>
    <col min="2795" max="2795" width="11.140625" customWidth="1"/>
    <col min="2796" max="2796" width="7.5703125" customWidth="1"/>
    <col min="2797" max="2797" width="7" customWidth="1"/>
    <col min="2798" max="2798" width="6.5703125" customWidth="1"/>
    <col min="2799" max="2799" width="9.28515625" customWidth="1"/>
    <col min="2800" max="2800" width="7.42578125" customWidth="1"/>
    <col min="2801" max="2801" width="11.140625" customWidth="1"/>
    <col min="2802" max="2802" width="14.85546875" customWidth="1"/>
    <col min="2803" max="2803" width="18.5703125" customWidth="1"/>
    <col min="2804" max="2804" width="5" customWidth="1"/>
    <col min="2805" max="2805" width="0.85546875" customWidth="1"/>
    <col min="2806" max="2806" width="1.42578125" customWidth="1"/>
    <col min="3044" max="3044" width="2.28515625" customWidth="1"/>
    <col min="3045" max="3045" width="0" hidden="1" customWidth="1"/>
    <col min="3046" max="3046" width="11.7109375" customWidth="1"/>
    <col min="3047" max="3047" width="19.42578125" customWidth="1"/>
    <col min="3048" max="3048" width="8.5703125" customWidth="1"/>
    <col min="3049" max="3049" width="1.28515625" customWidth="1"/>
    <col min="3050" max="3050" width="6.7109375" customWidth="1"/>
    <col min="3051" max="3051" width="11.140625" customWidth="1"/>
    <col min="3052" max="3052" width="7.5703125" customWidth="1"/>
    <col min="3053" max="3053" width="7" customWidth="1"/>
    <col min="3054" max="3054" width="6.5703125" customWidth="1"/>
    <col min="3055" max="3055" width="9.28515625" customWidth="1"/>
    <col min="3056" max="3056" width="7.42578125" customWidth="1"/>
    <col min="3057" max="3057" width="11.140625" customWidth="1"/>
    <col min="3058" max="3058" width="14.85546875" customWidth="1"/>
    <col min="3059" max="3059" width="18.5703125" customWidth="1"/>
    <col min="3060" max="3060" width="5" customWidth="1"/>
    <col min="3061" max="3061" width="0.85546875" customWidth="1"/>
    <col min="3062" max="3062" width="1.42578125" customWidth="1"/>
    <col min="3300" max="3300" width="2.28515625" customWidth="1"/>
    <col min="3301" max="3301" width="0" hidden="1" customWidth="1"/>
    <col min="3302" max="3302" width="11.7109375" customWidth="1"/>
    <col min="3303" max="3303" width="19.42578125" customWidth="1"/>
    <col min="3304" max="3304" width="8.5703125" customWidth="1"/>
    <col min="3305" max="3305" width="1.28515625" customWidth="1"/>
    <col min="3306" max="3306" width="6.7109375" customWidth="1"/>
    <col min="3307" max="3307" width="11.140625" customWidth="1"/>
    <col min="3308" max="3308" width="7.5703125" customWidth="1"/>
    <col min="3309" max="3309" width="7" customWidth="1"/>
    <col min="3310" max="3310" width="6.5703125" customWidth="1"/>
    <col min="3311" max="3311" width="9.28515625" customWidth="1"/>
    <col min="3312" max="3312" width="7.42578125" customWidth="1"/>
    <col min="3313" max="3313" width="11.140625" customWidth="1"/>
    <col min="3314" max="3314" width="14.85546875" customWidth="1"/>
    <col min="3315" max="3315" width="18.5703125" customWidth="1"/>
    <col min="3316" max="3316" width="5" customWidth="1"/>
    <col min="3317" max="3317" width="0.85546875" customWidth="1"/>
    <col min="3318" max="3318" width="1.42578125" customWidth="1"/>
    <col min="3556" max="3556" width="2.28515625" customWidth="1"/>
    <col min="3557" max="3557" width="0" hidden="1" customWidth="1"/>
    <col min="3558" max="3558" width="11.7109375" customWidth="1"/>
    <col min="3559" max="3559" width="19.42578125" customWidth="1"/>
    <col min="3560" max="3560" width="8.5703125" customWidth="1"/>
    <col min="3561" max="3561" width="1.28515625" customWidth="1"/>
    <col min="3562" max="3562" width="6.7109375" customWidth="1"/>
    <col min="3563" max="3563" width="11.140625" customWidth="1"/>
    <col min="3564" max="3564" width="7.5703125" customWidth="1"/>
    <col min="3565" max="3565" width="7" customWidth="1"/>
    <col min="3566" max="3566" width="6.5703125" customWidth="1"/>
    <col min="3567" max="3567" width="9.28515625" customWidth="1"/>
    <col min="3568" max="3568" width="7.42578125" customWidth="1"/>
    <col min="3569" max="3569" width="11.140625" customWidth="1"/>
    <col min="3570" max="3570" width="14.85546875" customWidth="1"/>
    <col min="3571" max="3571" width="18.5703125" customWidth="1"/>
    <col min="3572" max="3572" width="5" customWidth="1"/>
    <col min="3573" max="3573" width="0.85546875" customWidth="1"/>
    <col min="3574" max="3574" width="1.42578125" customWidth="1"/>
    <col min="3812" max="3812" width="2.28515625" customWidth="1"/>
    <col min="3813" max="3813" width="0" hidden="1" customWidth="1"/>
    <col min="3814" max="3814" width="11.7109375" customWidth="1"/>
    <col min="3815" max="3815" width="19.42578125" customWidth="1"/>
    <col min="3816" max="3816" width="8.5703125" customWidth="1"/>
    <col min="3817" max="3817" width="1.28515625" customWidth="1"/>
    <col min="3818" max="3818" width="6.7109375" customWidth="1"/>
    <col min="3819" max="3819" width="11.140625" customWidth="1"/>
    <col min="3820" max="3820" width="7.5703125" customWidth="1"/>
    <col min="3821" max="3821" width="7" customWidth="1"/>
    <col min="3822" max="3822" width="6.5703125" customWidth="1"/>
    <col min="3823" max="3823" width="9.28515625" customWidth="1"/>
    <col min="3824" max="3824" width="7.42578125" customWidth="1"/>
    <col min="3825" max="3825" width="11.140625" customWidth="1"/>
    <col min="3826" max="3826" width="14.85546875" customWidth="1"/>
    <col min="3827" max="3827" width="18.5703125" customWidth="1"/>
    <col min="3828" max="3828" width="5" customWidth="1"/>
    <col min="3829" max="3829" width="0.85546875" customWidth="1"/>
    <col min="3830" max="3830" width="1.42578125" customWidth="1"/>
    <col min="4068" max="4068" width="2.28515625" customWidth="1"/>
    <col min="4069" max="4069" width="0" hidden="1" customWidth="1"/>
    <col min="4070" max="4070" width="11.7109375" customWidth="1"/>
    <col min="4071" max="4071" width="19.42578125" customWidth="1"/>
    <col min="4072" max="4072" width="8.5703125" customWidth="1"/>
    <col min="4073" max="4073" width="1.28515625" customWidth="1"/>
    <col min="4074" max="4074" width="6.7109375" customWidth="1"/>
    <col min="4075" max="4075" width="11.140625" customWidth="1"/>
    <col min="4076" max="4076" width="7.5703125" customWidth="1"/>
    <col min="4077" max="4077" width="7" customWidth="1"/>
    <col min="4078" max="4078" width="6.5703125" customWidth="1"/>
    <col min="4079" max="4079" width="9.28515625" customWidth="1"/>
    <col min="4080" max="4080" width="7.42578125" customWidth="1"/>
    <col min="4081" max="4081" width="11.140625" customWidth="1"/>
    <col min="4082" max="4082" width="14.85546875" customWidth="1"/>
    <col min="4083" max="4083" width="18.5703125" customWidth="1"/>
    <col min="4084" max="4084" width="5" customWidth="1"/>
    <col min="4085" max="4085" width="0.85546875" customWidth="1"/>
    <col min="4086" max="4086" width="1.42578125" customWidth="1"/>
    <col min="4324" max="4324" width="2.28515625" customWidth="1"/>
    <col min="4325" max="4325" width="0" hidden="1" customWidth="1"/>
    <col min="4326" max="4326" width="11.7109375" customWidth="1"/>
    <col min="4327" max="4327" width="19.42578125" customWidth="1"/>
    <col min="4328" max="4328" width="8.5703125" customWidth="1"/>
    <col min="4329" max="4329" width="1.28515625" customWidth="1"/>
    <col min="4330" max="4330" width="6.7109375" customWidth="1"/>
    <col min="4331" max="4331" width="11.140625" customWidth="1"/>
    <col min="4332" max="4332" width="7.5703125" customWidth="1"/>
    <col min="4333" max="4333" width="7" customWidth="1"/>
    <col min="4334" max="4334" width="6.5703125" customWidth="1"/>
    <col min="4335" max="4335" width="9.28515625" customWidth="1"/>
    <col min="4336" max="4336" width="7.42578125" customWidth="1"/>
    <col min="4337" max="4337" width="11.140625" customWidth="1"/>
    <col min="4338" max="4338" width="14.85546875" customWidth="1"/>
    <col min="4339" max="4339" width="18.5703125" customWidth="1"/>
    <col min="4340" max="4340" width="5" customWidth="1"/>
    <col min="4341" max="4341" width="0.85546875" customWidth="1"/>
    <col min="4342" max="4342" width="1.42578125" customWidth="1"/>
    <col min="4580" max="4580" width="2.28515625" customWidth="1"/>
    <col min="4581" max="4581" width="0" hidden="1" customWidth="1"/>
    <col min="4582" max="4582" width="11.7109375" customWidth="1"/>
    <col min="4583" max="4583" width="19.42578125" customWidth="1"/>
    <col min="4584" max="4584" width="8.5703125" customWidth="1"/>
    <col min="4585" max="4585" width="1.28515625" customWidth="1"/>
    <col min="4586" max="4586" width="6.7109375" customWidth="1"/>
    <col min="4587" max="4587" width="11.140625" customWidth="1"/>
    <col min="4588" max="4588" width="7.5703125" customWidth="1"/>
    <col min="4589" max="4589" width="7" customWidth="1"/>
    <col min="4590" max="4590" width="6.5703125" customWidth="1"/>
    <col min="4591" max="4591" width="9.28515625" customWidth="1"/>
    <col min="4592" max="4592" width="7.42578125" customWidth="1"/>
    <col min="4593" max="4593" width="11.140625" customWidth="1"/>
    <col min="4594" max="4594" width="14.85546875" customWidth="1"/>
    <col min="4595" max="4595" width="18.5703125" customWidth="1"/>
    <col min="4596" max="4596" width="5" customWidth="1"/>
    <col min="4597" max="4597" width="0.85546875" customWidth="1"/>
    <col min="4598" max="4598" width="1.42578125" customWidth="1"/>
    <col min="4836" max="4836" width="2.28515625" customWidth="1"/>
    <col min="4837" max="4837" width="0" hidden="1" customWidth="1"/>
    <col min="4838" max="4838" width="11.7109375" customWidth="1"/>
    <col min="4839" max="4839" width="19.42578125" customWidth="1"/>
    <col min="4840" max="4840" width="8.5703125" customWidth="1"/>
    <col min="4841" max="4841" width="1.28515625" customWidth="1"/>
    <col min="4842" max="4842" width="6.7109375" customWidth="1"/>
    <col min="4843" max="4843" width="11.140625" customWidth="1"/>
    <col min="4844" max="4844" width="7.5703125" customWidth="1"/>
    <col min="4845" max="4845" width="7" customWidth="1"/>
    <col min="4846" max="4846" width="6.5703125" customWidth="1"/>
    <col min="4847" max="4847" width="9.28515625" customWidth="1"/>
    <col min="4848" max="4848" width="7.42578125" customWidth="1"/>
    <col min="4849" max="4849" width="11.140625" customWidth="1"/>
    <col min="4850" max="4850" width="14.85546875" customWidth="1"/>
    <col min="4851" max="4851" width="18.5703125" customWidth="1"/>
    <col min="4852" max="4852" width="5" customWidth="1"/>
    <col min="4853" max="4853" width="0.85546875" customWidth="1"/>
    <col min="4854" max="4854" width="1.42578125" customWidth="1"/>
    <col min="5092" max="5092" width="2.28515625" customWidth="1"/>
    <col min="5093" max="5093" width="0" hidden="1" customWidth="1"/>
    <col min="5094" max="5094" width="11.7109375" customWidth="1"/>
    <col min="5095" max="5095" width="19.42578125" customWidth="1"/>
    <col min="5096" max="5096" width="8.5703125" customWidth="1"/>
    <col min="5097" max="5097" width="1.28515625" customWidth="1"/>
    <col min="5098" max="5098" width="6.7109375" customWidth="1"/>
    <col min="5099" max="5099" width="11.140625" customWidth="1"/>
    <col min="5100" max="5100" width="7.5703125" customWidth="1"/>
    <col min="5101" max="5101" width="7" customWidth="1"/>
    <col min="5102" max="5102" width="6.5703125" customWidth="1"/>
    <col min="5103" max="5103" width="9.28515625" customWidth="1"/>
    <col min="5104" max="5104" width="7.42578125" customWidth="1"/>
    <col min="5105" max="5105" width="11.140625" customWidth="1"/>
    <col min="5106" max="5106" width="14.85546875" customWidth="1"/>
    <col min="5107" max="5107" width="18.5703125" customWidth="1"/>
    <col min="5108" max="5108" width="5" customWidth="1"/>
    <col min="5109" max="5109" width="0.85546875" customWidth="1"/>
    <col min="5110" max="5110" width="1.42578125" customWidth="1"/>
    <col min="5348" max="5348" width="2.28515625" customWidth="1"/>
    <col min="5349" max="5349" width="0" hidden="1" customWidth="1"/>
    <col min="5350" max="5350" width="11.7109375" customWidth="1"/>
    <col min="5351" max="5351" width="19.42578125" customWidth="1"/>
    <col min="5352" max="5352" width="8.5703125" customWidth="1"/>
    <col min="5353" max="5353" width="1.28515625" customWidth="1"/>
    <col min="5354" max="5354" width="6.7109375" customWidth="1"/>
    <col min="5355" max="5355" width="11.140625" customWidth="1"/>
    <col min="5356" max="5356" width="7.5703125" customWidth="1"/>
    <col min="5357" max="5357" width="7" customWidth="1"/>
    <col min="5358" max="5358" width="6.5703125" customWidth="1"/>
    <col min="5359" max="5359" width="9.28515625" customWidth="1"/>
    <col min="5360" max="5360" width="7.42578125" customWidth="1"/>
    <col min="5361" max="5361" width="11.140625" customWidth="1"/>
    <col min="5362" max="5362" width="14.85546875" customWidth="1"/>
    <col min="5363" max="5363" width="18.5703125" customWidth="1"/>
    <col min="5364" max="5364" width="5" customWidth="1"/>
    <col min="5365" max="5365" width="0.85546875" customWidth="1"/>
    <col min="5366" max="5366" width="1.42578125" customWidth="1"/>
    <col min="5604" max="5604" width="2.28515625" customWidth="1"/>
    <col min="5605" max="5605" width="0" hidden="1" customWidth="1"/>
    <col min="5606" max="5606" width="11.7109375" customWidth="1"/>
    <col min="5607" max="5607" width="19.42578125" customWidth="1"/>
    <col min="5608" max="5608" width="8.5703125" customWidth="1"/>
    <col min="5609" max="5609" width="1.28515625" customWidth="1"/>
    <col min="5610" max="5610" width="6.7109375" customWidth="1"/>
    <col min="5611" max="5611" width="11.140625" customWidth="1"/>
    <col min="5612" max="5612" width="7.5703125" customWidth="1"/>
    <col min="5613" max="5613" width="7" customWidth="1"/>
    <col min="5614" max="5614" width="6.5703125" customWidth="1"/>
    <col min="5615" max="5615" width="9.28515625" customWidth="1"/>
    <col min="5616" max="5616" width="7.42578125" customWidth="1"/>
    <col min="5617" max="5617" width="11.140625" customWidth="1"/>
    <col min="5618" max="5618" width="14.85546875" customWidth="1"/>
    <col min="5619" max="5619" width="18.5703125" customWidth="1"/>
    <col min="5620" max="5620" width="5" customWidth="1"/>
    <col min="5621" max="5621" width="0.85546875" customWidth="1"/>
    <col min="5622" max="5622" width="1.42578125" customWidth="1"/>
    <col min="5860" max="5860" width="2.28515625" customWidth="1"/>
    <col min="5861" max="5861" width="0" hidden="1" customWidth="1"/>
    <col min="5862" max="5862" width="11.7109375" customWidth="1"/>
    <col min="5863" max="5863" width="19.42578125" customWidth="1"/>
    <col min="5864" max="5864" width="8.5703125" customWidth="1"/>
    <col min="5865" max="5865" width="1.28515625" customWidth="1"/>
    <col min="5866" max="5866" width="6.7109375" customWidth="1"/>
    <col min="5867" max="5867" width="11.140625" customWidth="1"/>
    <col min="5868" max="5868" width="7.5703125" customWidth="1"/>
    <col min="5869" max="5869" width="7" customWidth="1"/>
    <col min="5870" max="5870" width="6.5703125" customWidth="1"/>
    <col min="5871" max="5871" width="9.28515625" customWidth="1"/>
    <col min="5872" max="5872" width="7.42578125" customWidth="1"/>
    <col min="5873" max="5873" width="11.140625" customWidth="1"/>
    <col min="5874" max="5874" width="14.85546875" customWidth="1"/>
    <col min="5875" max="5875" width="18.5703125" customWidth="1"/>
    <col min="5876" max="5876" width="5" customWidth="1"/>
    <col min="5877" max="5877" width="0.85546875" customWidth="1"/>
    <col min="5878" max="5878" width="1.42578125" customWidth="1"/>
    <col min="6116" max="6116" width="2.28515625" customWidth="1"/>
    <col min="6117" max="6117" width="0" hidden="1" customWidth="1"/>
    <col min="6118" max="6118" width="11.7109375" customWidth="1"/>
    <col min="6119" max="6119" width="19.42578125" customWidth="1"/>
    <col min="6120" max="6120" width="8.5703125" customWidth="1"/>
    <col min="6121" max="6121" width="1.28515625" customWidth="1"/>
    <col min="6122" max="6122" width="6.7109375" customWidth="1"/>
    <col min="6123" max="6123" width="11.140625" customWidth="1"/>
    <col min="6124" max="6124" width="7.5703125" customWidth="1"/>
    <col min="6125" max="6125" width="7" customWidth="1"/>
    <col min="6126" max="6126" width="6.5703125" customWidth="1"/>
    <col min="6127" max="6127" width="9.28515625" customWidth="1"/>
    <col min="6128" max="6128" width="7.42578125" customWidth="1"/>
    <col min="6129" max="6129" width="11.140625" customWidth="1"/>
    <col min="6130" max="6130" width="14.85546875" customWidth="1"/>
    <col min="6131" max="6131" width="18.5703125" customWidth="1"/>
    <col min="6132" max="6132" width="5" customWidth="1"/>
    <col min="6133" max="6133" width="0.85546875" customWidth="1"/>
    <col min="6134" max="6134" width="1.42578125" customWidth="1"/>
    <col min="6372" max="6372" width="2.28515625" customWidth="1"/>
    <col min="6373" max="6373" width="0" hidden="1" customWidth="1"/>
    <col min="6374" max="6374" width="11.7109375" customWidth="1"/>
    <col min="6375" max="6375" width="19.42578125" customWidth="1"/>
    <col min="6376" max="6376" width="8.5703125" customWidth="1"/>
    <col min="6377" max="6377" width="1.28515625" customWidth="1"/>
    <col min="6378" max="6378" width="6.7109375" customWidth="1"/>
    <col min="6379" max="6379" width="11.140625" customWidth="1"/>
    <col min="6380" max="6380" width="7.5703125" customWidth="1"/>
    <col min="6381" max="6381" width="7" customWidth="1"/>
    <col min="6382" max="6382" width="6.5703125" customWidth="1"/>
    <col min="6383" max="6383" width="9.28515625" customWidth="1"/>
    <col min="6384" max="6384" width="7.42578125" customWidth="1"/>
    <col min="6385" max="6385" width="11.140625" customWidth="1"/>
    <col min="6386" max="6386" width="14.85546875" customWidth="1"/>
    <col min="6387" max="6387" width="18.5703125" customWidth="1"/>
    <col min="6388" max="6388" width="5" customWidth="1"/>
    <col min="6389" max="6389" width="0.85546875" customWidth="1"/>
    <col min="6390" max="6390" width="1.42578125" customWidth="1"/>
    <col min="6628" max="6628" width="2.28515625" customWidth="1"/>
    <col min="6629" max="6629" width="0" hidden="1" customWidth="1"/>
    <col min="6630" max="6630" width="11.7109375" customWidth="1"/>
    <col min="6631" max="6631" width="19.42578125" customWidth="1"/>
    <col min="6632" max="6632" width="8.5703125" customWidth="1"/>
    <col min="6633" max="6633" width="1.28515625" customWidth="1"/>
    <col min="6634" max="6634" width="6.7109375" customWidth="1"/>
    <col min="6635" max="6635" width="11.140625" customWidth="1"/>
    <col min="6636" max="6636" width="7.5703125" customWidth="1"/>
    <col min="6637" max="6637" width="7" customWidth="1"/>
    <col min="6638" max="6638" width="6.5703125" customWidth="1"/>
    <col min="6639" max="6639" width="9.28515625" customWidth="1"/>
    <col min="6640" max="6640" width="7.42578125" customWidth="1"/>
    <col min="6641" max="6641" width="11.140625" customWidth="1"/>
    <col min="6642" max="6642" width="14.85546875" customWidth="1"/>
    <col min="6643" max="6643" width="18.5703125" customWidth="1"/>
    <col min="6644" max="6644" width="5" customWidth="1"/>
    <col min="6645" max="6645" width="0.85546875" customWidth="1"/>
    <col min="6646" max="6646" width="1.42578125" customWidth="1"/>
    <col min="6884" max="6884" width="2.28515625" customWidth="1"/>
    <col min="6885" max="6885" width="0" hidden="1" customWidth="1"/>
    <col min="6886" max="6886" width="11.7109375" customWidth="1"/>
    <col min="6887" max="6887" width="19.42578125" customWidth="1"/>
    <col min="6888" max="6888" width="8.5703125" customWidth="1"/>
    <col min="6889" max="6889" width="1.28515625" customWidth="1"/>
    <col min="6890" max="6890" width="6.7109375" customWidth="1"/>
    <col min="6891" max="6891" width="11.140625" customWidth="1"/>
    <col min="6892" max="6892" width="7.5703125" customWidth="1"/>
    <col min="6893" max="6893" width="7" customWidth="1"/>
    <col min="6894" max="6894" width="6.5703125" customWidth="1"/>
    <col min="6895" max="6895" width="9.28515625" customWidth="1"/>
    <col min="6896" max="6896" width="7.42578125" customWidth="1"/>
    <col min="6897" max="6897" width="11.140625" customWidth="1"/>
    <col min="6898" max="6898" width="14.85546875" customWidth="1"/>
    <col min="6899" max="6899" width="18.5703125" customWidth="1"/>
    <col min="6900" max="6900" width="5" customWidth="1"/>
    <col min="6901" max="6901" width="0.85546875" customWidth="1"/>
    <col min="6902" max="6902" width="1.42578125" customWidth="1"/>
    <col min="7140" max="7140" width="2.28515625" customWidth="1"/>
    <col min="7141" max="7141" width="0" hidden="1" customWidth="1"/>
    <col min="7142" max="7142" width="11.7109375" customWidth="1"/>
    <col min="7143" max="7143" width="19.42578125" customWidth="1"/>
    <col min="7144" max="7144" width="8.5703125" customWidth="1"/>
    <col min="7145" max="7145" width="1.28515625" customWidth="1"/>
    <col min="7146" max="7146" width="6.7109375" customWidth="1"/>
    <col min="7147" max="7147" width="11.140625" customWidth="1"/>
    <col min="7148" max="7148" width="7.5703125" customWidth="1"/>
    <col min="7149" max="7149" width="7" customWidth="1"/>
    <col min="7150" max="7150" width="6.5703125" customWidth="1"/>
    <col min="7151" max="7151" width="9.28515625" customWidth="1"/>
    <col min="7152" max="7152" width="7.42578125" customWidth="1"/>
    <col min="7153" max="7153" width="11.140625" customWidth="1"/>
    <col min="7154" max="7154" width="14.85546875" customWidth="1"/>
    <col min="7155" max="7155" width="18.5703125" customWidth="1"/>
    <col min="7156" max="7156" width="5" customWidth="1"/>
    <col min="7157" max="7157" width="0.85546875" customWidth="1"/>
    <col min="7158" max="7158" width="1.42578125" customWidth="1"/>
    <col min="7396" max="7396" width="2.28515625" customWidth="1"/>
    <col min="7397" max="7397" width="0" hidden="1" customWidth="1"/>
    <col min="7398" max="7398" width="11.7109375" customWidth="1"/>
    <col min="7399" max="7399" width="19.42578125" customWidth="1"/>
    <col min="7400" max="7400" width="8.5703125" customWidth="1"/>
    <col min="7401" max="7401" width="1.28515625" customWidth="1"/>
    <col min="7402" max="7402" width="6.7109375" customWidth="1"/>
    <col min="7403" max="7403" width="11.140625" customWidth="1"/>
    <col min="7404" max="7404" width="7.5703125" customWidth="1"/>
    <col min="7405" max="7405" width="7" customWidth="1"/>
    <col min="7406" max="7406" width="6.5703125" customWidth="1"/>
    <col min="7407" max="7407" width="9.28515625" customWidth="1"/>
    <col min="7408" max="7408" width="7.42578125" customWidth="1"/>
    <col min="7409" max="7409" width="11.140625" customWidth="1"/>
    <col min="7410" max="7410" width="14.85546875" customWidth="1"/>
    <col min="7411" max="7411" width="18.5703125" customWidth="1"/>
    <col min="7412" max="7412" width="5" customWidth="1"/>
    <col min="7413" max="7413" width="0.85546875" customWidth="1"/>
    <col min="7414" max="7414" width="1.42578125" customWidth="1"/>
    <col min="7652" max="7652" width="2.28515625" customWidth="1"/>
    <col min="7653" max="7653" width="0" hidden="1" customWidth="1"/>
    <col min="7654" max="7654" width="11.7109375" customWidth="1"/>
    <col min="7655" max="7655" width="19.42578125" customWidth="1"/>
    <col min="7656" max="7656" width="8.5703125" customWidth="1"/>
    <col min="7657" max="7657" width="1.28515625" customWidth="1"/>
    <col min="7658" max="7658" width="6.7109375" customWidth="1"/>
    <col min="7659" max="7659" width="11.140625" customWidth="1"/>
    <col min="7660" max="7660" width="7.5703125" customWidth="1"/>
    <col min="7661" max="7661" width="7" customWidth="1"/>
    <col min="7662" max="7662" width="6.5703125" customWidth="1"/>
    <col min="7663" max="7663" width="9.28515625" customWidth="1"/>
    <col min="7664" max="7664" width="7.42578125" customWidth="1"/>
    <col min="7665" max="7665" width="11.140625" customWidth="1"/>
    <col min="7666" max="7666" width="14.85546875" customWidth="1"/>
    <col min="7667" max="7667" width="18.5703125" customWidth="1"/>
    <col min="7668" max="7668" width="5" customWidth="1"/>
    <col min="7669" max="7669" width="0.85546875" customWidth="1"/>
    <col min="7670" max="7670" width="1.42578125" customWidth="1"/>
    <col min="7908" max="7908" width="2.28515625" customWidth="1"/>
    <col min="7909" max="7909" width="0" hidden="1" customWidth="1"/>
    <col min="7910" max="7910" width="11.7109375" customWidth="1"/>
    <col min="7911" max="7911" width="19.42578125" customWidth="1"/>
    <col min="7912" max="7912" width="8.5703125" customWidth="1"/>
    <col min="7913" max="7913" width="1.28515625" customWidth="1"/>
    <col min="7914" max="7914" width="6.7109375" customWidth="1"/>
    <col min="7915" max="7915" width="11.140625" customWidth="1"/>
    <col min="7916" max="7916" width="7.5703125" customWidth="1"/>
    <col min="7917" max="7917" width="7" customWidth="1"/>
    <col min="7918" max="7918" width="6.5703125" customWidth="1"/>
    <col min="7919" max="7919" width="9.28515625" customWidth="1"/>
    <col min="7920" max="7920" width="7.42578125" customWidth="1"/>
    <col min="7921" max="7921" width="11.140625" customWidth="1"/>
    <col min="7922" max="7922" width="14.85546875" customWidth="1"/>
    <col min="7923" max="7923" width="18.5703125" customWidth="1"/>
    <col min="7924" max="7924" width="5" customWidth="1"/>
    <col min="7925" max="7925" width="0.85546875" customWidth="1"/>
    <col min="7926" max="7926" width="1.42578125" customWidth="1"/>
    <col min="8164" max="8164" width="2.28515625" customWidth="1"/>
    <col min="8165" max="8165" width="0" hidden="1" customWidth="1"/>
    <col min="8166" max="8166" width="11.7109375" customWidth="1"/>
    <col min="8167" max="8167" width="19.42578125" customWidth="1"/>
    <col min="8168" max="8168" width="8.5703125" customWidth="1"/>
    <col min="8169" max="8169" width="1.28515625" customWidth="1"/>
    <col min="8170" max="8170" width="6.7109375" customWidth="1"/>
    <col min="8171" max="8171" width="11.140625" customWidth="1"/>
    <col min="8172" max="8172" width="7.5703125" customWidth="1"/>
    <col min="8173" max="8173" width="7" customWidth="1"/>
    <col min="8174" max="8174" width="6.5703125" customWidth="1"/>
    <col min="8175" max="8175" width="9.28515625" customWidth="1"/>
    <col min="8176" max="8176" width="7.42578125" customWidth="1"/>
    <col min="8177" max="8177" width="11.140625" customWidth="1"/>
    <col min="8178" max="8178" width="14.85546875" customWidth="1"/>
    <col min="8179" max="8179" width="18.5703125" customWidth="1"/>
    <col min="8180" max="8180" width="5" customWidth="1"/>
    <col min="8181" max="8181" width="0.85546875" customWidth="1"/>
    <col min="8182" max="8182" width="1.42578125" customWidth="1"/>
    <col min="8420" max="8420" width="2.28515625" customWidth="1"/>
    <col min="8421" max="8421" width="0" hidden="1" customWidth="1"/>
    <col min="8422" max="8422" width="11.7109375" customWidth="1"/>
    <col min="8423" max="8423" width="19.42578125" customWidth="1"/>
    <col min="8424" max="8424" width="8.5703125" customWidth="1"/>
    <col min="8425" max="8425" width="1.28515625" customWidth="1"/>
    <col min="8426" max="8426" width="6.7109375" customWidth="1"/>
    <col min="8427" max="8427" width="11.140625" customWidth="1"/>
    <col min="8428" max="8428" width="7.5703125" customWidth="1"/>
    <col min="8429" max="8429" width="7" customWidth="1"/>
    <col min="8430" max="8430" width="6.5703125" customWidth="1"/>
    <col min="8431" max="8431" width="9.28515625" customWidth="1"/>
    <col min="8432" max="8432" width="7.42578125" customWidth="1"/>
    <col min="8433" max="8433" width="11.140625" customWidth="1"/>
    <col min="8434" max="8434" width="14.85546875" customWidth="1"/>
    <col min="8435" max="8435" width="18.5703125" customWidth="1"/>
    <col min="8436" max="8436" width="5" customWidth="1"/>
    <col min="8437" max="8437" width="0.85546875" customWidth="1"/>
    <col min="8438" max="8438" width="1.42578125" customWidth="1"/>
    <col min="8676" max="8676" width="2.28515625" customWidth="1"/>
    <col min="8677" max="8677" width="0" hidden="1" customWidth="1"/>
    <col min="8678" max="8678" width="11.7109375" customWidth="1"/>
    <col min="8679" max="8679" width="19.42578125" customWidth="1"/>
    <col min="8680" max="8680" width="8.5703125" customWidth="1"/>
    <col min="8681" max="8681" width="1.28515625" customWidth="1"/>
    <col min="8682" max="8682" width="6.7109375" customWidth="1"/>
    <col min="8683" max="8683" width="11.140625" customWidth="1"/>
    <col min="8684" max="8684" width="7.5703125" customWidth="1"/>
    <col min="8685" max="8685" width="7" customWidth="1"/>
    <col min="8686" max="8686" width="6.5703125" customWidth="1"/>
    <col min="8687" max="8687" width="9.28515625" customWidth="1"/>
    <col min="8688" max="8688" width="7.42578125" customWidth="1"/>
    <col min="8689" max="8689" width="11.140625" customWidth="1"/>
    <col min="8690" max="8690" width="14.85546875" customWidth="1"/>
    <col min="8691" max="8691" width="18.5703125" customWidth="1"/>
    <col min="8692" max="8692" width="5" customWidth="1"/>
    <col min="8693" max="8693" width="0.85546875" customWidth="1"/>
    <col min="8694" max="8694" width="1.42578125" customWidth="1"/>
    <col min="8932" max="8932" width="2.28515625" customWidth="1"/>
    <col min="8933" max="8933" width="0" hidden="1" customWidth="1"/>
    <col min="8934" max="8934" width="11.7109375" customWidth="1"/>
    <col min="8935" max="8935" width="19.42578125" customWidth="1"/>
    <col min="8936" max="8936" width="8.5703125" customWidth="1"/>
    <col min="8937" max="8937" width="1.28515625" customWidth="1"/>
    <col min="8938" max="8938" width="6.7109375" customWidth="1"/>
    <col min="8939" max="8939" width="11.140625" customWidth="1"/>
    <col min="8940" max="8940" width="7.5703125" customWidth="1"/>
    <col min="8941" max="8941" width="7" customWidth="1"/>
    <col min="8942" max="8942" width="6.5703125" customWidth="1"/>
    <col min="8943" max="8943" width="9.28515625" customWidth="1"/>
    <col min="8944" max="8944" width="7.42578125" customWidth="1"/>
    <col min="8945" max="8945" width="11.140625" customWidth="1"/>
    <col min="8946" max="8946" width="14.85546875" customWidth="1"/>
    <col min="8947" max="8947" width="18.5703125" customWidth="1"/>
    <col min="8948" max="8948" width="5" customWidth="1"/>
    <col min="8949" max="8949" width="0.85546875" customWidth="1"/>
    <col min="8950" max="8950" width="1.42578125" customWidth="1"/>
    <col min="9188" max="9188" width="2.28515625" customWidth="1"/>
    <col min="9189" max="9189" width="0" hidden="1" customWidth="1"/>
    <col min="9190" max="9190" width="11.7109375" customWidth="1"/>
    <col min="9191" max="9191" width="19.42578125" customWidth="1"/>
    <col min="9192" max="9192" width="8.5703125" customWidth="1"/>
    <col min="9193" max="9193" width="1.28515625" customWidth="1"/>
    <col min="9194" max="9194" width="6.7109375" customWidth="1"/>
    <col min="9195" max="9195" width="11.140625" customWidth="1"/>
    <col min="9196" max="9196" width="7.5703125" customWidth="1"/>
    <col min="9197" max="9197" width="7" customWidth="1"/>
    <col min="9198" max="9198" width="6.5703125" customWidth="1"/>
    <col min="9199" max="9199" width="9.28515625" customWidth="1"/>
    <col min="9200" max="9200" width="7.42578125" customWidth="1"/>
    <col min="9201" max="9201" width="11.140625" customWidth="1"/>
    <col min="9202" max="9202" width="14.85546875" customWidth="1"/>
    <col min="9203" max="9203" width="18.5703125" customWidth="1"/>
    <col min="9204" max="9204" width="5" customWidth="1"/>
    <col min="9205" max="9205" width="0.85546875" customWidth="1"/>
    <col min="9206" max="9206" width="1.42578125" customWidth="1"/>
    <col min="9444" max="9444" width="2.28515625" customWidth="1"/>
    <col min="9445" max="9445" width="0" hidden="1" customWidth="1"/>
    <col min="9446" max="9446" width="11.7109375" customWidth="1"/>
    <col min="9447" max="9447" width="19.42578125" customWidth="1"/>
    <col min="9448" max="9448" width="8.5703125" customWidth="1"/>
    <col min="9449" max="9449" width="1.28515625" customWidth="1"/>
    <col min="9450" max="9450" width="6.7109375" customWidth="1"/>
    <col min="9451" max="9451" width="11.140625" customWidth="1"/>
    <col min="9452" max="9452" width="7.5703125" customWidth="1"/>
    <col min="9453" max="9453" width="7" customWidth="1"/>
    <col min="9454" max="9454" width="6.5703125" customWidth="1"/>
    <col min="9455" max="9455" width="9.28515625" customWidth="1"/>
    <col min="9456" max="9456" width="7.42578125" customWidth="1"/>
    <col min="9457" max="9457" width="11.140625" customWidth="1"/>
    <col min="9458" max="9458" width="14.85546875" customWidth="1"/>
    <col min="9459" max="9459" width="18.5703125" customWidth="1"/>
    <col min="9460" max="9460" width="5" customWidth="1"/>
    <col min="9461" max="9461" width="0.85546875" customWidth="1"/>
    <col min="9462" max="9462" width="1.42578125" customWidth="1"/>
    <col min="9700" max="9700" width="2.28515625" customWidth="1"/>
    <col min="9701" max="9701" width="0" hidden="1" customWidth="1"/>
    <col min="9702" max="9702" width="11.7109375" customWidth="1"/>
    <col min="9703" max="9703" width="19.42578125" customWidth="1"/>
    <col min="9704" max="9704" width="8.5703125" customWidth="1"/>
    <col min="9705" max="9705" width="1.28515625" customWidth="1"/>
    <col min="9706" max="9706" width="6.7109375" customWidth="1"/>
    <col min="9707" max="9707" width="11.140625" customWidth="1"/>
    <col min="9708" max="9708" width="7.5703125" customWidth="1"/>
    <col min="9709" max="9709" width="7" customWidth="1"/>
    <col min="9710" max="9710" width="6.5703125" customWidth="1"/>
    <col min="9711" max="9711" width="9.28515625" customWidth="1"/>
    <col min="9712" max="9712" width="7.42578125" customWidth="1"/>
    <col min="9713" max="9713" width="11.140625" customWidth="1"/>
    <col min="9714" max="9714" width="14.85546875" customWidth="1"/>
    <col min="9715" max="9715" width="18.5703125" customWidth="1"/>
    <col min="9716" max="9716" width="5" customWidth="1"/>
    <col min="9717" max="9717" width="0.85546875" customWidth="1"/>
    <col min="9718" max="9718" width="1.42578125" customWidth="1"/>
    <col min="9956" max="9956" width="2.28515625" customWidth="1"/>
    <col min="9957" max="9957" width="0" hidden="1" customWidth="1"/>
    <col min="9958" max="9958" width="11.7109375" customWidth="1"/>
    <col min="9959" max="9959" width="19.42578125" customWidth="1"/>
    <col min="9960" max="9960" width="8.5703125" customWidth="1"/>
    <col min="9961" max="9961" width="1.28515625" customWidth="1"/>
    <col min="9962" max="9962" width="6.7109375" customWidth="1"/>
    <col min="9963" max="9963" width="11.140625" customWidth="1"/>
    <col min="9964" max="9964" width="7.5703125" customWidth="1"/>
    <col min="9965" max="9965" width="7" customWidth="1"/>
    <col min="9966" max="9966" width="6.5703125" customWidth="1"/>
    <col min="9967" max="9967" width="9.28515625" customWidth="1"/>
    <col min="9968" max="9968" width="7.42578125" customWidth="1"/>
    <col min="9969" max="9969" width="11.140625" customWidth="1"/>
    <col min="9970" max="9970" width="14.85546875" customWidth="1"/>
    <col min="9971" max="9971" width="18.5703125" customWidth="1"/>
    <col min="9972" max="9972" width="5" customWidth="1"/>
    <col min="9973" max="9973" width="0.85546875" customWidth="1"/>
    <col min="9974" max="9974" width="1.42578125" customWidth="1"/>
    <col min="10212" max="10212" width="2.28515625" customWidth="1"/>
    <col min="10213" max="10213" width="0" hidden="1" customWidth="1"/>
    <col min="10214" max="10214" width="11.7109375" customWidth="1"/>
    <col min="10215" max="10215" width="19.42578125" customWidth="1"/>
    <col min="10216" max="10216" width="8.5703125" customWidth="1"/>
    <col min="10217" max="10217" width="1.28515625" customWidth="1"/>
    <col min="10218" max="10218" width="6.7109375" customWidth="1"/>
    <col min="10219" max="10219" width="11.140625" customWidth="1"/>
    <col min="10220" max="10220" width="7.5703125" customWidth="1"/>
    <col min="10221" max="10221" width="7" customWidth="1"/>
    <col min="10222" max="10222" width="6.5703125" customWidth="1"/>
    <col min="10223" max="10223" width="9.28515625" customWidth="1"/>
    <col min="10224" max="10224" width="7.42578125" customWidth="1"/>
    <col min="10225" max="10225" width="11.140625" customWidth="1"/>
    <col min="10226" max="10226" width="14.85546875" customWidth="1"/>
    <col min="10227" max="10227" width="18.5703125" customWidth="1"/>
    <col min="10228" max="10228" width="5" customWidth="1"/>
    <col min="10229" max="10229" width="0.85546875" customWidth="1"/>
    <col min="10230" max="10230" width="1.42578125" customWidth="1"/>
    <col min="10468" max="10468" width="2.28515625" customWidth="1"/>
    <col min="10469" max="10469" width="0" hidden="1" customWidth="1"/>
    <col min="10470" max="10470" width="11.7109375" customWidth="1"/>
    <col min="10471" max="10471" width="19.42578125" customWidth="1"/>
    <col min="10472" max="10472" width="8.5703125" customWidth="1"/>
    <col min="10473" max="10473" width="1.28515625" customWidth="1"/>
    <col min="10474" max="10474" width="6.7109375" customWidth="1"/>
    <col min="10475" max="10475" width="11.140625" customWidth="1"/>
    <col min="10476" max="10476" width="7.5703125" customWidth="1"/>
    <col min="10477" max="10477" width="7" customWidth="1"/>
    <col min="10478" max="10478" width="6.5703125" customWidth="1"/>
    <col min="10479" max="10479" width="9.28515625" customWidth="1"/>
    <col min="10480" max="10480" width="7.42578125" customWidth="1"/>
    <col min="10481" max="10481" width="11.140625" customWidth="1"/>
    <col min="10482" max="10482" width="14.85546875" customWidth="1"/>
    <col min="10483" max="10483" width="18.5703125" customWidth="1"/>
    <col min="10484" max="10484" width="5" customWidth="1"/>
    <col min="10485" max="10485" width="0.85546875" customWidth="1"/>
    <col min="10486" max="10486" width="1.42578125" customWidth="1"/>
    <col min="10724" max="10724" width="2.28515625" customWidth="1"/>
    <col min="10725" max="10725" width="0" hidden="1" customWidth="1"/>
    <col min="10726" max="10726" width="11.7109375" customWidth="1"/>
    <col min="10727" max="10727" width="19.42578125" customWidth="1"/>
    <col min="10728" max="10728" width="8.5703125" customWidth="1"/>
    <col min="10729" max="10729" width="1.28515625" customWidth="1"/>
    <col min="10730" max="10730" width="6.7109375" customWidth="1"/>
    <col min="10731" max="10731" width="11.140625" customWidth="1"/>
    <col min="10732" max="10732" width="7.5703125" customWidth="1"/>
    <col min="10733" max="10733" width="7" customWidth="1"/>
    <col min="10734" max="10734" width="6.5703125" customWidth="1"/>
    <col min="10735" max="10735" width="9.28515625" customWidth="1"/>
    <col min="10736" max="10736" width="7.42578125" customWidth="1"/>
    <col min="10737" max="10737" width="11.140625" customWidth="1"/>
    <col min="10738" max="10738" width="14.85546875" customWidth="1"/>
    <col min="10739" max="10739" width="18.5703125" customWidth="1"/>
    <col min="10740" max="10740" width="5" customWidth="1"/>
    <col min="10741" max="10741" width="0.85546875" customWidth="1"/>
    <col min="10742" max="10742" width="1.42578125" customWidth="1"/>
    <col min="10980" max="10980" width="2.28515625" customWidth="1"/>
    <col min="10981" max="10981" width="0" hidden="1" customWidth="1"/>
    <col min="10982" max="10982" width="11.7109375" customWidth="1"/>
    <col min="10983" max="10983" width="19.42578125" customWidth="1"/>
    <col min="10984" max="10984" width="8.5703125" customWidth="1"/>
    <col min="10985" max="10985" width="1.28515625" customWidth="1"/>
    <col min="10986" max="10986" width="6.7109375" customWidth="1"/>
    <col min="10987" max="10987" width="11.140625" customWidth="1"/>
    <col min="10988" max="10988" width="7.5703125" customWidth="1"/>
    <col min="10989" max="10989" width="7" customWidth="1"/>
    <col min="10990" max="10990" width="6.5703125" customWidth="1"/>
    <col min="10991" max="10991" width="9.28515625" customWidth="1"/>
    <col min="10992" max="10992" width="7.42578125" customWidth="1"/>
    <col min="10993" max="10993" width="11.140625" customWidth="1"/>
    <col min="10994" max="10994" width="14.85546875" customWidth="1"/>
    <col min="10995" max="10995" width="18.5703125" customWidth="1"/>
    <col min="10996" max="10996" width="5" customWidth="1"/>
    <col min="10997" max="10997" width="0.85546875" customWidth="1"/>
    <col min="10998" max="10998" width="1.42578125" customWidth="1"/>
    <col min="11236" max="11236" width="2.28515625" customWidth="1"/>
    <col min="11237" max="11237" width="0" hidden="1" customWidth="1"/>
    <col min="11238" max="11238" width="11.7109375" customWidth="1"/>
    <col min="11239" max="11239" width="19.42578125" customWidth="1"/>
    <col min="11240" max="11240" width="8.5703125" customWidth="1"/>
    <col min="11241" max="11241" width="1.28515625" customWidth="1"/>
    <col min="11242" max="11242" width="6.7109375" customWidth="1"/>
    <col min="11243" max="11243" width="11.140625" customWidth="1"/>
    <col min="11244" max="11244" width="7.5703125" customWidth="1"/>
    <col min="11245" max="11245" width="7" customWidth="1"/>
    <col min="11246" max="11246" width="6.5703125" customWidth="1"/>
    <col min="11247" max="11247" width="9.28515625" customWidth="1"/>
    <col min="11248" max="11248" width="7.42578125" customWidth="1"/>
    <col min="11249" max="11249" width="11.140625" customWidth="1"/>
    <col min="11250" max="11250" width="14.85546875" customWidth="1"/>
    <col min="11251" max="11251" width="18.5703125" customWidth="1"/>
    <col min="11252" max="11252" width="5" customWidth="1"/>
    <col min="11253" max="11253" width="0.85546875" customWidth="1"/>
    <col min="11254" max="11254" width="1.42578125" customWidth="1"/>
    <col min="11492" max="11492" width="2.28515625" customWidth="1"/>
    <col min="11493" max="11493" width="0" hidden="1" customWidth="1"/>
    <col min="11494" max="11494" width="11.7109375" customWidth="1"/>
    <col min="11495" max="11495" width="19.42578125" customWidth="1"/>
    <col min="11496" max="11496" width="8.5703125" customWidth="1"/>
    <col min="11497" max="11497" width="1.28515625" customWidth="1"/>
    <col min="11498" max="11498" width="6.7109375" customWidth="1"/>
    <col min="11499" max="11499" width="11.140625" customWidth="1"/>
    <col min="11500" max="11500" width="7.5703125" customWidth="1"/>
    <col min="11501" max="11501" width="7" customWidth="1"/>
    <col min="11502" max="11502" width="6.5703125" customWidth="1"/>
    <col min="11503" max="11503" width="9.28515625" customWidth="1"/>
    <col min="11504" max="11504" width="7.42578125" customWidth="1"/>
    <col min="11505" max="11505" width="11.140625" customWidth="1"/>
    <col min="11506" max="11506" width="14.85546875" customWidth="1"/>
    <col min="11507" max="11507" width="18.5703125" customWidth="1"/>
    <col min="11508" max="11508" width="5" customWidth="1"/>
    <col min="11509" max="11509" width="0.85546875" customWidth="1"/>
    <col min="11510" max="11510" width="1.42578125" customWidth="1"/>
    <col min="11748" max="11748" width="2.28515625" customWidth="1"/>
    <col min="11749" max="11749" width="0" hidden="1" customWidth="1"/>
    <col min="11750" max="11750" width="11.7109375" customWidth="1"/>
    <col min="11751" max="11751" width="19.42578125" customWidth="1"/>
    <col min="11752" max="11752" width="8.5703125" customWidth="1"/>
    <col min="11753" max="11753" width="1.28515625" customWidth="1"/>
    <col min="11754" max="11754" width="6.7109375" customWidth="1"/>
    <col min="11755" max="11755" width="11.140625" customWidth="1"/>
    <col min="11756" max="11756" width="7.5703125" customWidth="1"/>
    <col min="11757" max="11757" width="7" customWidth="1"/>
    <col min="11758" max="11758" width="6.5703125" customWidth="1"/>
    <col min="11759" max="11759" width="9.28515625" customWidth="1"/>
    <col min="11760" max="11760" width="7.42578125" customWidth="1"/>
    <col min="11761" max="11761" width="11.140625" customWidth="1"/>
    <col min="11762" max="11762" width="14.85546875" customWidth="1"/>
    <col min="11763" max="11763" width="18.5703125" customWidth="1"/>
    <col min="11764" max="11764" width="5" customWidth="1"/>
    <col min="11765" max="11765" width="0.85546875" customWidth="1"/>
    <col min="11766" max="11766" width="1.42578125" customWidth="1"/>
    <col min="12004" max="12004" width="2.28515625" customWidth="1"/>
    <col min="12005" max="12005" width="0" hidden="1" customWidth="1"/>
    <col min="12006" max="12006" width="11.7109375" customWidth="1"/>
    <col min="12007" max="12007" width="19.42578125" customWidth="1"/>
    <col min="12008" max="12008" width="8.5703125" customWidth="1"/>
    <col min="12009" max="12009" width="1.28515625" customWidth="1"/>
    <col min="12010" max="12010" width="6.7109375" customWidth="1"/>
    <col min="12011" max="12011" width="11.140625" customWidth="1"/>
    <col min="12012" max="12012" width="7.5703125" customWidth="1"/>
    <col min="12013" max="12013" width="7" customWidth="1"/>
    <col min="12014" max="12014" width="6.5703125" customWidth="1"/>
    <col min="12015" max="12015" width="9.28515625" customWidth="1"/>
    <col min="12016" max="12016" width="7.42578125" customWidth="1"/>
    <col min="12017" max="12017" width="11.140625" customWidth="1"/>
    <col min="12018" max="12018" width="14.85546875" customWidth="1"/>
    <col min="12019" max="12019" width="18.5703125" customWidth="1"/>
    <col min="12020" max="12020" width="5" customWidth="1"/>
    <col min="12021" max="12021" width="0.85546875" customWidth="1"/>
    <col min="12022" max="12022" width="1.42578125" customWidth="1"/>
    <col min="12260" max="12260" width="2.28515625" customWidth="1"/>
    <col min="12261" max="12261" width="0" hidden="1" customWidth="1"/>
    <col min="12262" max="12262" width="11.7109375" customWidth="1"/>
    <col min="12263" max="12263" width="19.42578125" customWidth="1"/>
    <col min="12264" max="12264" width="8.5703125" customWidth="1"/>
    <col min="12265" max="12265" width="1.28515625" customWidth="1"/>
    <col min="12266" max="12266" width="6.7109375" customWidth="1"/>
    <col min="12267" max="12267" width="11.140625" customWidth="1"/>
    <col min="12268" max="12268" width="7.5703125" customWidth="1"/>
    <col min="12269" max="12269" width="7" customWidth="1"/>
    <col min="12270" max="12270" width="6.5703125" customWidth="1"/>
    <col min="12271" max="12271" width="9.28515625" customWidth="1"/>
    <col min="12272" max="12272" width="7.42578125" customWidth="1"/>
    <col min="12273" max="12273" width="11.140625" customWidth="1"/>
    <col min="12274" max="12274" width="14.85546875" customWidth="1"/>
    <col min="12275" max="12275" width="18.5703125" customWidth="1"/>
    <col min="12276" max="12276" width="5" customWidth="1"/>
    <col min="12277" max="12277" width="0.85546875" customWidth="1"/>
    <col min="12278" max="12278" width="1.42578125" customWidth="1"/>
    <col min="12516" max="12516" width="2.28515625" customWidth="1"/>
    <col min="12517" max="12517" width="0" hidden="1" customWidth="1"/>
    <col min="12518" max="12518" width="11.7109375" customWidth="1"/>
    <col min="12519" max="12519" width="19.42578125" customWidth="1"/>
    <col min="12520" max="12520" width="8.5703125" customWidth="1"/>
    <col min="12521" max="12521" width="1.28515625" customWidth="1"/>
    <col min="12522" max="12522" width="6.7109375" customWidth="1"/>
    <col min="12523" max="12523" width="11.140625" customWidth="1"/>
    <col min="12524" max="12524" width="7.5703125" customWidth="1"/>
    <col min="12525" max="12525" width="7" customWidth="1"/>
    <col min="12526" max="12526" width="6.5703125" customWidth="1"/>
    <col min="12527" max="12527" width="9.28515625" customWidth="1"/>
    <col min="12528" max="12528" width="7.42578125" customWidth="1"/>
    <col min="12529" max="12529" width="11.140625" customWidth="1"/>
    <col min="12530" max="12530" width="14.85546875" customWidth="1"/>
    <col min="12531" max="12531" width="18.5703125" customWidth="1"/>
    <col min="12532" max="12532" width="5" customWidth="1"/>
    <col min="12533" max="12533" width="0.85546875" customWidth="1"/>
    <col min="12534" max="12534" width="1.42578125" customWidth="1"/>
    <col min="12772" max="12772" width="2.28515625" customWidth="1"/>
    <col min="12773" max="12773" width="0" hidden="1" customWidth="1"/>
    <col min="12774" max="12774" width="11.7109375" customWidth="1"/>
    <col min="12775" max="12775" width="19.42578125" customWidth="1"/>
    <col min="12776" max="12776" width="8.5703125" customWidth="1"/>
    <col min="12777" max="12777" width="1.28515625" customWidth="1"/>
    <col min="12778" max="12778" width="6.7109375" customWidth="1"/>
    <col min="12779" max="12779" width="11.140625" customWidth="1"/>
    <col min="12780" max="12780" width="7.5703125" customWidth="1"/>
    <col min="12781" max="12781" width="7" customWidth="1"/>
    <col min="12782" max="12782" width="6.5703125" customWidth="1"/>
    <col min="12783" max="12783" width="9.28515625" customWidth="1"/>
    <col min="12784" max="12784" width="7.42578125" customWidth="1"/>
    <col min="12785" max="12785" width="11.140625" customWidth="1"/>
    <col min="12786" max="12786" width="14.85546875" customWidth="1"/>
    <col min="12787" max="12787" width="18.5703125" customWidth="1"/>
    <col min="12788" max="12788" width="5" customWidth="1"/>
    <col min="12789" max="12789" width="0.85546875" customWidth="1"/>
    <col min="12790" max="12790" width="1.42578125" customWidth="1"/>
    <col min="13028" max="13028" width="2.28515625" customWidth="1"/>
    <col min="13029" max="13029" width="0" hidden="1" customWidth="1"/>
    <col min="13030" max="13030" width="11.7109375" customWidth="1"/>
    <col min="13031" max="13031" width="19.42578125" customWidth="1"/>
    <col min="13032" max="13032" width="8.5703125" customWidth="1"/>
    <col min="13033" max="13033" width="1.28515625" customWidth="1"/>
    <col min="13034" max="13034" width="6.7109375" customWidth="1"/>
    <col min="13035" max="13035" width="11.140625" customWidth="1"/>
    <col min="13036" max="13036" width="7.5703125" customWidth="1"/>
    <col min="13037" max="13037" width="7" customWidth="1"/>
    <col min="13038" max="13038" width="6.5703125" customWidth="1"/>
    <col min="13039" max="13039" width="9.28515625" customWidth="1"/>
    <col min="13040" max="13040" width="7.42578125" customWidth="1"/>
    <col min="13041" max="13041" width="11.140625" customWidth="1"/>
    <col min="13042" max="13042" width="14.85546875" customWidth="1"/>
    <col min="13043" max="13043" width="18.5703125" customWidth="1"/>
    <col min="13044" max="13044" width="5" customWidth="1"/>
    <col min="13045" max="13045" width="0.85546875" customWidth="1"/>
    <col min="13046" max="13046" width="1.42578125" customWidth="1"/>
    <col min="13284" max="13284" width="2.28515625" customWidth="1"/>
    <col min="13285" max="13285" width="0" hidden="1" customWidth="1"/>
    <col min="13286" max="13286" width="11.7109375" customWidth="1"/>
    <col min="13287" max="13287" width="19.42578125" customWidth="1"/>
    <col min="13288" max="13288" width="8.5703125" customWidth="1"/>
    <col min="13289" max="13289" width="1.28515625" customWidth="1"/>
    <col min="13290" max="13290" width="6.7109375" customWidth="1"/>
    <col min="13291" max="13291" width="11.140625" customWidth="1"/>
    <col min="13292" max="13292" width="7.5703125" customWidth="1"/>
    <col min="13293" max="13293" width="7" customWidth="1"/>
    <col min="13294" max="13294" width="6.5703125" customWidth="1"/>
    <col min="13295" max="13295" width="9.28515625" customWidth="1"/>
    <col min="13296" max="13296" width="7.42578125" customWidth="1"/>
    <col min="13297" max="13297" width="11.140625" customWidth="1"/>
    <col min="13298" max="13298" width="14.85546875" customWidth="1"/>
    <col min="13299" max="13299" width="18.5703125" customWidth="1"/>
    <col min="13300" max="13300" width="5" customWidth="1"/>
    <col min="13301" max="13301" width="0.85546875" customWidth="1"/>
    <col min="13302" max="13302" width="1.42578125" customWidth="1"/>
    <col min="13540" max="13540" width="2.28515625" customWidth="1"/>
    <col min="13541" max="13541" width="0" hidden="1" customWidth="1"/>
    <col min="13542" max="13542" width="11.7109375" customWidth="1"/>
    <col min="13543" max="13543" width="19.42578125" customWidth="1"/>
    <col min="13544" max="13544" width="8.5703125" customWidth="1"/>
    <col min="13545" max="13545" width="1.28515625" customWidth="1"/>
    <col min="13546" max="13546" width="6.7109375" customWidth="1"/>
    <col min="13547" max="13547" width="11.140625" customWidth="1"/>
    <col min="13548" max="13548" width="7.5703125" customWidth="1"/>
    <col min="13549" max="13549" width="7" customWidth="1"/>
    <col min="13550" max="13550" width="6.5703125" customWidth="1"/>
    <col min="13551" max="13551" width="9.28515625" customWidth="1"/>
    <col min="13552" max="13552" width="7.42578125" customWidth="1"/>
    <col min="13553" max="13553" width="11.140625" customWidth="1"/>
    <col min="13554" max="13554" width="14.85546875" customWidth="1"/>
    <col min="13555" max="13555" width="18.5703125" customWidth="1"/>
    <col min="13556" max="13556" width="5" customWidth="1"/>
    <col min="13557" max="13557" width="0.85546875" customWidth="1"/>
    <col min="13558" max="13558" width="1.42578125" customWidth="1"/>
    <col min="13796" max="13796" width="2.28515625" customWidth="1"/>
    <col min="13797" max="13797" width="0" hidden="1" customWidth="1"/>
    <col min="13798" max="13798" width="11.7109375" customWidth="1"/>
    <col min="13799" max="13799" width="19.42578125" customWidth="1"/>
    <col min="13800" max="13800" width="8.5703125" customWidth="1"/>
    <col min="13801" max="13801" width="1.28515625" customWidth="1"/>
    <col min="13802" max="13802" width="6.7109375" customWidth="1"/>
    <col min="13803" max="13803" width="11.140625" customWidth="1"/>
    <col min="13804" max="13804" width="7.5703125" customWidth="1"/>
    <col min="13805" max="13805" width="7" customWidth="1"/>
    <col min="13806" max="13806" width="6.5703125" customWidth="1"/>
    <col min="13807" max="13807" width="9.28515625" customWidth="1"/>
    <col min="13808" max="13808" width="7.42578125" customWidth="1"/>
    <col min="13809" max="13809" width="11.140625" customWidth="1"/>
    <col min="13810" max="13810" width="14.85546875" customWidth="1"/>
    <col min="13811" max="13811" width="18.5703125" customWidth="1"/>
    <col min="13812" max="13812" width="5" customWidth="1"/>
    <col min="13813" max="13813" width="0.85546875" customWidth="1"/>
    <col min="13814" max="13814" width="1.42578125" customWidth="1"/>
    <col min="14052" max="14052" width="2.28515625" customWidth="1"/>
    <col min="14053" max="14053" width="0" hidden="1" customWidth="1"/>
    <col min="14054" max="14054" width="11.7109375" customWidth="1"/>
    <col min="14055" max="14055" width="19.42578125" customWidth="1"/>
    <col min="14056" max="14056" width="8.5703125" customWidth="1"/>
    <col min="14057" max="14057" width="1.28515625" customWidth="1"/>
    <col min="14058" max="14058" width="6.7109375" customWidth="1"/>
    <col min="14059" max="14059" width="11.140625" customWidth="1"/>
    <col min="14060" max="14060" width="7.5703125" customWidth="1"/>
    <col min="14061" max="14061" width="7" customWidth="1"/>
    <col min="14062" max="14062" width="6.5703125" customWidth="1"/>
    <col min="14063" max="14063" width="9.28515625" customWidth="1"/>
    <col min="14064" max="14064" width="7.42578125" customWidth="1"/>
    <col min="14065" max="14065" width="11.140625" customWidth="1"/>
    <col min="14066" max="14066" width="14.85546875" customWidth="1"/>
    <col min="14067" max="14067" width="18.5703125" customWidth="1"/>
    <col min="14068" max="14068" width="5" customWidth="1"/>
    <col min="14069" max="14069" width="0.85546875" customWidth="1"/>
    <col min="14070" max="14070" width="1.42578125" customWidth="1"/>
    <col min="14308" max="14308" width="2.28515625" customWidth="1"/>
    <col min="14309" max="14309" width="0" hidden="1" customWidth="1"/>
    <col min="14310" max="14310" width="11.7109375" customWidth="1"/>
    <col min="14311" max="14311" width="19.42578125" customWidth="1"/>
    <col min="14312" max="14312" width="8.5703125" customWidth="1"/>
    <col min="14313" max="14313" width="1.28515625" customWidth="1"/>
    <col min="14314" max="14314" width="6.7109375" customWidth="1"/>
    <col min="14315" max="14315" width="11.140625" customWidth="1"/>
    <col min="14316" max="14316" width="7.5703125" customWidth="1"/>
    <col min="14317" max="14317" width="7" customWidth="1"/>
    <col min="14318" max="14318" width="6.5703125" customWidth="1"/>
    <col min="14319" max="14319" width="9.28515625" customWidth="1"/>
    <col min="14320" max="14320" width="7.42578125" customWidth="1"/>
    <col min="14321" max="14321" width="11.140625" customWidth="1"/>
    <col min="14322" max="14322" width="14.85546875" customWidth="1"/>
    <col min="14323" max="14323" width="18.5703125" customWidth="1"/>
    <col min="14324" max="14324" width="5" customWidth="1"/>
    <col min="14325" max="14325" width="0.85546875" customWidth="1"/>
    <col min="14326" max="14326" width="1.42578125" customWidth="1"/>
    <col min="14564" max="14564" width="2.28515625" customWidth="1"/>
    <col min="14565" max="14565" width="0" hidden="1" customWidth="1"/>
    <col min="14566" max="14566" width="11.7109375" customWidth="1"/>
    <col min="14567" max="14567" width="19.42578125" customWidth="1"/>
    <col min="14568" max="14568" width="8.5703125" customWidth="1"/>
    <col min="14569" max="14569" width="1.28515625" customWidth="1"/>
    <col min="14570" max="14570" width="6.7109375" customWidth="1"/>
    <col min="14571" max="14571" width="11.140625" customWidth="1"/>
    <col min="14572" max="14572" width="7.5703125" customWidth="1"/>
    <col min="14573" max="14573" width="7" customWidth="1"/>
    <col min="14574" max="14574" width="6.5703125" customWidth="1"/>
    <col min="14575" max="14575" width="9.28515625" customWidth="1"/>
    <col min="14576" max="14576" width="7.42578125" customWidth="1"/>
    <col min="14577" max="14577" width="11.140625" customWidth="1"/>
    <col min="14578" max="14578" width="14.85546875" customWidth="1"/>
    <col min="14579" max="14579" width="18.5703125" customWidth="1"/>
    <col min="14580" max="14580" width="5" customWidth="1"/>
    <col min="14581" max="14581" width="0.85546875" customWidth="1"/>
    <col min="14582" max="14582" width="1.42578125" customWidth="1"/>
    <col min="14820" max="14820" width="2.28515625" customWidth="1"/>
    <col min="14821" max="14821" width="0" hidden="1" customWidth="1"/>
    <col min="14822" max="14822" width="11.7109375" customWidth="1"/>
    <col min="14823" max="14823" width="19.42578125" customWidth="1"/>
    <col min="14824" max="14824" width="8.5703125" customWidth="1"/>
    <col min="14825" max="14825" width="1.28515625" customWidth="1"/>
    <col min="14826" max="14826" width="6.7109375" customWidth="1"/>
    <col min="14827" max="14827" width="11.140625" customWidth="1"/>
    <col min="14828" max="14828" width="7.5703125" customWidth="1"/>
    <col min="14829" max="14829" width="7" customWidth="1"/>
    <col min="14830" max="14830" width="6.5703125" customWidth="1"/>
    <col min="14831" max="14831" width="9.28515625" customWidth="1"/>
    <col min="14832" max="14832" width="7.42578125" customWidth="1"/>
    <col min="14833" max="14833" width="11.140625" customWidth="1"/>
    <col min="14834" max="14834" width="14.85546875" customWidth="1"/>
    <col min="14835" max="14835" width="18.5703125" customWidth="1"/>
    <col min="14836" max="14836" width="5" customWidth="1"/>
    <col min="14837" max="14837" width="0.85546875" customWidth="1"/>
    <col min="14838" max="14838" width="1.42578125" customWidth="1"/>
    <col min="15076" max="15076" width="2.28515625" customWidth="1"/>
    <col min="15077" max="15077" width="0" hidden="1" customWidth="1"/>
    <col min="15078" max="15078" width="11.7109375" customWidth="1"/>
    <col min="15079" max="15079" width="19.42578125" customWidth="1"/>
    <col min="15080" max="15080" width="8.5703125" customWidth="1"/>
    <col min="15081" max="15081" width="1.28515625" customWidth="1"/>
    <col min="15082" max="15082" width="6.7109375" customWidth="1"/>
    <col min="15083" max="15083" width="11.140625" customWidth="1"/>
    <col min="15084" max="15084" width="7.5703125" customWidth="1"/>
    <col min="15085" max="15085" width="7" customWidth="1"/>
    <col min="15086" max="15086" width="6.5703125" customWidth="1"/>
    <col min="15087" max="15087" width="9.28515625" customWidth="1"/>
    <col min="15088" max="15088" width="7.42578125" customWidth="1"/>
    <col min="15089" max="15089" width="11.140625" customWidth="1"/>
    <col min="15090" max="15090" width="14.85546875" customWidth="1"/>
    <col min="15091" max="15091" width="18.5703125" customWidth="1"/>
    <col min="15092" max="15092" width="5" customWidth="1"/>
    <col min="15093" max="15093" width="0.85546875" customWidth="1"/>
    <col min="15094" max="15094" width="1.42578125" customWidth="1"/>
    <col min="15332" max="15332" width="2.28515625" customWidth="1"/>
    <col min="15333" max="15333" width="0" hidden="1" customWidth="1"/>
    <col min="15334" max="15334" width="11.7109375" customWidth="1"/>
    <col min="15335" max="15335" width="19.42578125" customWidth="1"/>
    <col min="15336" max="15336" width="8.5703125" customWidth="1"/>
    <col min="15337" max="15337" width="1.28515625" customWidth="1"/>
    <col min="15338" max="15338" width="6.7109375" customWidth="1"/>
    <col min="15339" max="15339" width="11.140625" customWidth="1"/>
    <col min="15340" max="15340" width="7.5703125" customWidth="1"/>
    <col min="15341" max="15341" width="7" customWidth="1"/>
    <col min="15342" max="15342" width="6.5703125" customWidth="1"/>
    <col min="15343" max="15343" width="9.28515625" customWidth="1"/>
    <col min="15344" max="15344" width="7.42578125" customWidth="1"/>
    <col min="15345" max="15345" width="11.140625" customWidth="1"/>
    <col min="15346" max="15346" width="14.85546875" customWidth="1"/>
    <col min="15347" max="15347" width="18.5703125" customWidth="1"/>
    <col min="15348" max="15348" width="5" customWidth="1"/>
    <col min="15349" max="15349" width="0.85546875" customWidth="1"/>
    <col min="15350" max="15350" width="1.42578125" customWidth="1"/>
    <col min="15588" max="15588" width="2.28515625" customWidth="1"/>
    <col min="15589" max="15589" width="0" hidden="1" customWidth="1"/>
    <col min="15590" max="15590" width="11.7109375" customWidth="1"/>
    <col min="15591" max="15591" width="19.42578125" customWidth="1"/>
    <col min="15592" max="15592" width="8.5703125" customWidth="1"/>
    <col min="15593" max="15593" width="1.28515625" customWidth="1"/>
    <col min="15594" max="15594" width="6.7109375" customWidth="1"/>
    <col min="15595" max="15595" width="11.140625" customWidth="1"/>
    <col min="15596" max="15596" width="7.5703125" customWidth="1"/>
    <col min="15597" max="15597" width="7" customWidth="1"/>
    <col min="15598" max="15598" width="6.5703125" customWidth="1"/>
    <col min="15599" max="15599" width="9.28515625" customWidth="1"/>
    <col min="15600" max="15600" width="7.42578125" customWidth="1"/>
    <col min="15601" max="15601" width="11.140625" customWidth="1"/>
    <col min="15602" max="15602" width="14.85546875" customWidth="1"/>
    <col min="15603" max="15603" width="18.5703125" customWidth="1"/>
    <col min="15604" max="15604" width="5" customWidth="1"/>
    <col min="15605" max="15605" width="0.85546875" customWidth="1"/>
    <col min="15606" max="15606" width="1.42578125" customWidth="1"/>
    <col min="15844" max="15844" width="2.28515625" customWidth="1"/>
    <col min="15845" max="15845" width="0" hidden="1" customWidth="1"/>
    <col min="15846" max="15846" width="11.7109375" customWidth="1"/>
    <col min="15847" max="15847" width="19.42578125" customWidth="1"/>
    <col min="15848" max="15848" width="8.5703125" customWidth="1"/>
    <col min="15849" max="15849" width="1.28515625" customWidth="1"/>
    <col min="15850" max="15850" width="6.7109375" customWidth="1"/>
    <col min="15851" max="15851" width="11.140625" customWidth="1"/>
    <col min="15852" max="15852" width="7.5703125" customWidth="1"/>
    <col min="15853" max="15853" width="7" customWidth="1"/>
    <col min="15854" max="15854" width="6.5703125" customWidth="1"/>
    <col min="15855" max="15855" width="9.28515625" customWidth="1"/>
    <col min="15856" max="15856" width="7.42578125" customWidth="1"/>
    <col min="15857" max="15857" width="11.140625" customWidth="1"/>
    <col min="15858" max="15858" width="14.85546875" customWidth="1"/>
    <col min="15859" max="15859" width="18.5703125" customWidth="1"/>
    <col min="15860" max="15860" width="5" customWidth="1"/>
    <col min="15861" max="15861" width="0.85546875" customWidth="1"/>
    <col min="15862" max="15862" width="1.42578125" customWidth="1"/>
    <col min="16100" max="16100" width="2.28515625" customWidth="1"/>
    <col min="16101" max="16101" width="0" hidden="1" customWidth="1"/>
    <col min="16102" max="16102" width="11.7109375" customWidth="1"/>
    <col min="16103" max="16103" width="19.42578125" customWidth="1"/>
    <col min="16104" max="16104" width="8.5703125" customWidth="1"/>
    <col min="16105" max="16105" width="1.28515625" customWidth="1"/>
    <col min="16106" max="16106" width="6.7109375" customWidth="1"/>
    <col min="16107" max="16107" width="11.140625" customWidth="1"/>
    <col min="16108" max="16108" width="7.5703125" customWidth="1"/>
    <col min="16109" max="16109" width="7" customWidth="1"/>
    <col min="16110" max="16110" width="6.5703125" customWidth="1"/>
    <col min="16111" max="16111" width="9.28515625" customWidth="1"/>
    <col min="16112" max="16112" width="7.42578125" customWidth="1"/>
    <col min="16113" max="16113" width="11.140625" customWidth="1"/>
    <col min="16114" max="16114" width="14.85546875" customWidth="1"/>
    <col min="16115" max="16115" width="18.5703125" customWidth="1"/>
    <col min="16116" max="16116" width="5" customWidth="1"/>
    <col min="16117" max="16117" width="0.85546875" customWidth="1"/>
    <col min="16118" max="16118" width="1.42578125" customWidth="1"/>
  </cols>
  <sheetData>
    <row r="1" spans="1:10" ht="12" customHeight="1" x14ac:dyDescent="0.25"/>
    <row r="2" spans="1:10" ht="74.099999999999994" customHeight="1" x14ac:dyDescent="0.25"/>
    <row r="3" spans="1:10" ht="52.9" customHeight="1" x14ac:dyDescent="0.25">
      <c r="D3" s="437"/>
      <c r="E3" s="437"/>
      <c r="F3" s="437"/>
    </row>
    <row r="4" spans="1:10" ht="8.1" customHeight="1" x14ac:dyDescent="0.25"/>
    <row r="5" spans="1:10" ht="12.4" customHeight="1" x14ac:dyDescent="0.25">
      <c r="C5" s="317"/>
      <c r="D5" s="318"/>
      <c r="E5" s="318"/>
      <c r="F5" s="318"/>
      <c r="G5" s="318"/>
      <c r="H5" s="289"/>
      <c r="I5" s="290"/>
    </row>
    <row r="6" spans="1:10" ht="17.100000000000001" customHeight="1" x14ac:dyDescent="0.25">
      <c r="C6" s="438" t="s">
        <v>177</v>
      </c>
      <c r="D6" s="439"/>
      <c r="E6" s="439"/>
      <c r="F6" s="439"/>
      <c r="G6" s="314"/>
      <c r="I6" s="291"/>
    </row>
    <row r="7" spans="1:10" ht="5.0999999999999996" customHeight="1" x14ac:dyDescent="0.25">
      <c r="C7" s="315"/>
      <c r="D7" s="314"/>
      <c r="E7" s="314"/>
      <c r="F7" s="314"/>
      <c r="G7" s="314"/>
      <c r="I7" s="291"/>
    </row>
    <row r="8" spans="1:10" ht="17.100000000000001" customHeight="1" x14ac:dyDescent="0.25">
      <c r="C8" s="438" t="s">
        <v>178</v>
      </c>
      <c r="D8" s="439"/>
      <c r="E8" s="439"/>
      <c r="F8" s="439"/>
      <c r="G8" s="439"/>
      <c r="I8" s="291"/>
    </row>
    <row r="9" spans="1:10" ht="3.95" customHeight="1" x14ac:dyDescent="0.25">
      <c r="C9" s="315"/>
      <c r="D9" s="314"/>
      <c r="E9" s="314"/>
      <c r="F9" s="314"/>
      <c r="G9" s="314"/>
      <c r="I9" s="291"/>
    </row>
    <row r="10" spans="1:10" ht="17.100000000000001" customHeight="1" x14ac:dyDescent="0.25">
      <c r="C10" s="438" t="s">
        <v>947</v>
      </c>
      <c r="D10" s="439"/>
      <c r="E10" s="439"/>
      <c r="F10" s="439"/>
      <c r="G10" s="439"/>
      <c r="I10" s="291"/>
    </row>
    <row r="11" spans="1:10" ht="4.5" customHeight="1" x14ac:dyDescent="0.25">
      <c r="C11" s="294"/>
      <c r="D11" s="295"/>
      <c r="E11" s="295"/>
      <c r="F11" s="295"/>
      <c r="G11" s="295"/>
      <c r="H11" s="295"/>
      <c r="I11" s="296"/>
    </row>
    <row r="12" spans="1:10" ht="15.2" customHeight="1" x14ac:dyDescent="0.25"/>
    <row r="13" spans="1:10" ht="45.6" customHeight="1" x14ac:dyDescent="0.25">
      <c r="B13" s="429" t="s">
        <v>180</v>
      </c>
      <c r="C13" s="430"/>
      <c r="D13" s="430"/>
      <c r="E13" s="430"/>
      <c r="F13" s="430"/>
      <c r="G13" s="430"/>
      <c r="H13" s="430"/>
      <c r="I13" s="430"/>
      <c r="J13" s="430"/>
    </row>
    <row r="14" spans="1:10" ht="15" customHeight="1" x14ac:dyDescent="0.25">
      <c r="A14" s="102"/>
      <c r="B14" s="424" t="s">
        <v>181</v>
      </c>
      <c r="C14" s="425"/>
      <c r="D14" s="424" t="s">
        <v>182</v>
      </c>
      <c r="E14" s="425"/>
      <c r="F14" s="424" t="s">
        <v>183</v>
      </c>
      <c r="G14" s="425"/>
      <c r="H14" s="297" t="s">
        <v>184</v>
      </c>
      <c r="I14" s="424" t="s">
        <v>185</v>
      </c>
      <c r="J14" s="425"/>
    </row>
    <row r="15" spans="1:10" ht="15" customHeight="1" x14ac:dyDescent="0.25">
      <c r="A15" s="102"/>
      <c r="B15" s="427">
        <v>1</v>
      </c>
      <c r="C15" s="425"/>
      <c r="D15" s="427" t="s">
        <v>186</v>
      </c>
      <c r="E15" s="425"/>
      <c r="F15" s="428">
        <f>3023.88+261.99+172.94+172.94</f>
        <v>3631.75</v>
      </c>
      <c r="G15" s="425"/>
      <c r="H15" s="298" t="s">
        <v>187</v>
      </c>
      <c r="I15" s="427" t="s">
        <v>948</v>
      </c>
      <c r="J15" s="425"/>
    </row>
    <row r="16" spans="1:10" ht="15" customHeight="1" x14ac:dyDescent="0.25">
      <c r="A16" s="102"/>
      <c r="B16" s="427">
        <v>2</v>
      </c>
      <c r="C16" s="425"/>
      <c r="D16" s="427" t="s">
        <v>189</v>
      </c>
      <c r="E16" s="425"/>
      <c r="F16" s="428">
        <f t="shared" ref="F16:F17" si="0">3023.88+261.99+172.94+172.94</f>
        <v>3631.75</v>
      </c>
      <c r="G16" s="425"/>
      <c r="H16" s="298" t="s">
        <v>190</v>
      </c>
      <c r="I16" s="427" t="s">
        <v>948</v>
      </c>
      <c r="J16" s="425"/>
    </row>
    <row r="17" spans="1:13" ht="15" customHeight="1" x14ac:dyDescent="0.25">
      <c r="A17" s="102"/>
      <c r="B17" s="427">
        <v>3</v>
      </c>
      <c r="C17" s="425"/>
      <c r="D17" s="427" t="s">
        <v>191</v>
      </c>
      <c r="E17" s="425"/>
      <c r="F17" s="428">
        <f t="shared" si="0"/>
        <v>3631.75</v>
      </c>
      <c r="G17" s="425"/>
      <c r="H17" s="298" t="s">
        <v>192</v>
      </c>
      <c r="I17" s="427" t="s">
        <v>948</v>
      </c>
      <c r="J17" s="425"/>
    </row>
    <row r="18" spans="1:13" ht="15" customHeight="1" x14ac:dyDescent="0.25">
      <c r="A18" s="102"/>
      <c r="B18" s="427">
        <v>4</v>
      </c>
      <c r="C18" s="425"/>
      <c r="D18" s="427" t="s">
        <v>193</v>
      </c>
      <c r="E18" s="425"/>
      <c r="F18" s="428">
        <f t="shared" ref="F18:F26" si="1">3037.7+263.52+173.75+173.75</f>
        <v>3648.72</v>
      </c>
      <c r="G18" s="425"/>
      <c r="H18" s="298" t="s">
        <v>194</v>
      </c>
      <c r="I18" s="427" t="s">
        <v>948</v>
      </c>
      <c r="J18" s="425"/>
    </row>
    <row r="19" spans="1:13" ht="15" customHeight="1" x14ac:dyDescent="0.25">
      <c r="A19" s="102"/>
      <c r="B19" s="427">
        <v>5</v>
      </c>
      <c r="C19" s="425"/>
      <c r="D19" s="427" t="s">
        <v>195</v>
      </c>
      <c r="E19" s="425"/>
      <c r="F19" s="428">
        <f t="shared" si="1"/>
        <v>3648.72</v>
      </c>
      <c r="G19" s="425"/>
      <c r="H19" s="298" t="s">
        <v>196</v>
      </c>
      <c r="I19" s="427" t="s">
        <v>948</v>
      </c>
      <c r="J19" s="425"/>
    </row>
    <row r="20" spans="1:13" ht="15" customHeight="1" x14ac:dyDescent="0.25">
      <c r="A20" s="102"/>
      <c r="B20" s="427">
        <v>6</v>
      </c>
      <c r="C20" s="425"/>
      <c r="D20" s="427" t="s">
        <v>197</v>
      </c>
      <c r="E20" s="425"/>
      <c r="F20" s="428">
        <f t="shared" si="1"/>
        <v>3648.72</v>
      </c>
      <c r="G20" s="425"/>
      <c r="H20" s="298" t="s">
        <v>198</v>
      </c>
      <c r="I20" s="427" t="s">
        <v>948</v>
      </c>
      <c r="J20" s="425"/>
    </row>
    <row r="21" spans="1:13" ht="15" customHeight="1" x14ac:dyDescent="0.25">
      <c r="A21" s="102"/>
      <c r="B21" s="427">
        <v>7</v>
      </c>
      <c r="C21" s="425"/>
      <c r="D21" s="427" t="s">
        <v>199</v>
      </c>
      <c r="E21" s="425"/>
      <c r="F21" s="428">
        <f t="shared" si="1"/>
        <v>3648.72</v>
      </c>
      <c r="G21" s="425"/>
      <c r="H21" s="298" t="s">
        <v>200</v>
      </c>
      <c r="I21" s="427" t="s">
        <v>948</v>
      </c>
      <c r="J21" s="425"/>
    </row>
    <row r="22" spans="1:13" ht="15" customHeight="1" x14ac:dyDescent="0.25">
      <c r="A22" s="102"/>
      <c r="B22" s="427">
        <v>8</v>
      </c>
      <c r="C22" s="425"/>
      <c r="D22" s="427" t="s">
        <v>201</v>
      </c>
      <c r="E22" s="425"/>
      <c r="F22" s="428">
        <f t="shared" si="1"/>
        <v>3648.72</v>
      </c>
      <c r="G22" s="425"/>
      <c r="H22" s="298" t="s">
        <v>202</v>
      </c>
      <c r="I22" s="427" t="s">
        <v>948</v>
      </c>
      <c r="J22" s="425"/>
    </row>
    <row r="23" spans="1:13" ht="15" customHeight="1" x14ac:dyDescent="0.25">
      <c r="A23" s="102"/>
      <c r="B23" s="427">
        <v>9</v>
      </c>
      <c r="C23" s="425"/>
      <c r="D23" s="427" t="s">
        <v>203</v>
      </c>
      <c r="E23" s="425"/>
      <c r="F23" s="428">
        <f t="shared" si="1"/>
        <v>3648.72</v>
      </c>
      <c r="G23" s="425"/>
      <c r="H23" s="298" t="s">
        <v>204</v>
      </c>
      <c r="I23" s="427" t="s">
        <v>948</v>
      </c>
      <c r="J23" s="425"/>
    </row>
    <row r="24" spans="1:13" ht="15" customHeight="1" x14ac:dyDescent="0.25">
      <c r="A24" s="102"/>
      <c r="B24" s="427">
        <v>10</v>
      </c>
      <c r="C24" s="425"/>
      <c r="D24" s="427" t="s">
        <v>205</v>
      </c>
      <c r="E24" s="425"/>
      <c r="F24" s="428">
        <f t="shared" si="1"/>
        <v>3648.72</v>
      </c>
      <c r="G24" s="425"/>
      <c r="H24" s="298" t="s">
        <v>206</v>
      </c>
      <c r="I24" s="427" t="s">
        <v>948</v>
      </c>
      <c r="J24" s="425"/>
    </row>
    <row r="25" spans="1:13" ht="15" customHeight="1" x14ac:dyDescent="0.25">
      <c r="A25" s="102"/>
      <c r="B25" s="427">
        <v>11</v>
      </c>
      <c r="C25" s="425"/>
      <c r="D25" s="427" t="s">
        <v>207</v>
      </c>
      <c r="E25" s="425"/>
      <c r="F25" s="428">
        <f t="shared" si="1"/>
        <v>3648.72</v>
      </c>
      <c r="G25" s="425"/>
      <c r="H25" s="298" t="s">
        <v>208</v>
      </c>
      <c r="I25" s="427" t="s">
        <v>948</v>
      </c>
      <c r="J25" s="425"/>
    </row>
    <row r="26" spans="1:13" ht="15" customHeight="1" x14ac:dyDescent="0.25">
      <c r="A26" s="102"/>
      <c r="B26" s="298"/>
      <c r="C26" s="299">
        <v>12</v>
      </c>
      <c r="D26" s="433" t="s">
        <v>209</v>
      </c>
      <c r="E26" s="434"/>
      <c r="F26" s="428">
        <f t="shared" si="1"/>
        <v>3648.72</v>
      </c>
      <c r="G26" s="425"/>
      <c r="H26" s="300">
        <v>44193</v>
      </c>
      <c r="I26" s="427" t="s">
        <v>948</v>
      </c>
      <c r="J26" s="425"/>
    </row>
    <row r="27" spans="1:13" x14ac:dyDescent="0.25">
      <c r="A27" s="102"/>
      <c r="B27" s="424"/>
      <c r="C27" s="425"/>
      <c r="D27" s="424" t="s">
        <v>210</v>
      </c>
      <c r="E27" s="425"/>
      <c r="F27" s="426">
        <f>SUM(F15:F26)</f>
        <v>43733.73</v>
      </c>
      <c r="G27" s="425"/>
      <c r="H27" s="297"/>
      <c r="I27" s="424"/>
      <c r="J27" s="425"/>
    </row>
    <row r="28" spans="1:13" ht="45.6" customHeight="1" x14ac:dyDescent="0.25">
      <c r="B28" s="429" t="s">
        <v>949</v>
      </c>
      <c r="C28" s="430"/>
      <c r="D28" s="430"/>
      <c r="E28" s="430"/>
      <c r="F28" s="430"/>
      <c r="G28" s="430"/>
      <c r="H28" s="430"/>
      <c r="I28" s="430"/>
      <c r="J28" s="430"/>
    </row>
    <row r="29" spans="1:13" ht="15" customHeight="1" x14ac:dyDescent="0.25">
      <c r="B29" s="424" t="s">
        <v>181</v>
      </c>
      <c r="C29" s="425"/>
      <c r="D29" s="424" t="s">
        <v>182</v>
      </c>
      <c r="E29" s="425"/>
      <c r="F29" s="424" t="s">
        <v>183</v>
      </c>
      <c r="G29" s="425"/>
      <c r="H29" s="297" t="s">
        <v>184</v>
      </c>
      <c r="I29" s="424" t="s">
        <v>185</v>
      </c>
      <c r="J29" s="425"/>
    </row>
    <row r="30" spans="1:13" ht="17.25" customHeight="1" x14ac:dyDescent="0.25">
      <c r="B30" s="427">
        <v>1</v>
      </c>
      <c r="C30" s="425"/>
      <c r="D30" s="427" t="s">
        <v>628</v>
      </c>
      <c r="E30" s="425"/>
      <c r="F30" s="428">
        <v>103.04</v>
      </c>
      <c r="G30" s="425"/>
      <c r="H30" s="298" t="s">
        <v>950</v>
      </c>
      <c r="I30" s="456" t="s">
        <v>629</v>
      </c>
      <c r="J30" s="456"/>
      <c r="K30" s="456"/>
      <c r="L30" s="456"/>
      <c r="M30" s="456"/>
    </row>
    <row r="31" spans="1:13" ht="17.25" customHeight="1" x14ac:dyDescent="0.25">
      <c r="B31" s="298"/>
      <c r="C31" s="310"/>
      <c r="D31" s="427" t="s">
        <v>628</v>
      </c>
      <c r="E31" s="425"/>
      <c r="F31" s="435">
        <v>583.69000000000005</v>
      </c>
      <c r="G31" s="436"/>
      <c r="H31" s="298" t="s">
        <v>951</v>
      </c>
      <c r="I31" s="456" t="s">
        <v>629</v>
      </c>
      <c r="J31" s="456"/>
      <c r="K31" s="456"/>
      <c r="L31" s="456"/>
      <c r="M31" s="456"/>
    </row>
    <row r="32" spans="1:13" ht="17.25" customHeight="1" x14ac:dyDescent="0.25">
      <c r="B32" s="298"/>
      <c r="C32" s="310"/>
      <c r="D32" s="427" t="s">
        <v>628</v>
      </c>
      <c r="E32" s="425"/>
      <c r="F32" s="435">
        <v>49.9</v>
      </c>
      <c r="G32" s="436"/>
      <c r="H32" s="298" t="s">
        <v>951</v>
      </c>
      <c r="I32" s="456" t="s">
        <v>629</v>
      </c>
      <c r="J32" s="456"/>
      <c r="K32" s="456"/>
      <c r="L32" s="456"/>
      <c r="M32" s="456"/>
    </row>
    <row r="33" spans="1:13" ht="17.25" customHeight="1" x14ac:dyDescent="0.25">
      <c r="B33" s="298"/>
      <c r="C33" s="310"/>
      <c r="D33" s="427" t="s">
        <v>628</v>
      </c>
      <c r="E33" s="425"/>
      <c r="F33" s="435">
        <v>395.98</v>
      </c>
      <c r="G33" s="436"/>
      <c r="H33" s="298" t="s">
        <v>952</v>
      </c>
      <c r="I33" s="456" t="s">
        <v>634</v>
      </c>
      <c r="J33" s="456"/>
      <c r="K33" s="456"/>
      <c r="L33" s="456"/>
      <c r="M33" s="456"/>
    </row>
    <row r="34" spans="1:13" ht="17.25" customHeight="1" x14ac:dyDescent="0.25">
      <c r="B34" s="298"/>
      <c r="C34" s="310"/>
      <c r="D34" s="427" t="s">
        <v>628</v>
      </c>
      <c r="E34" s="425"/>
      <c r="F34" s="435">
        <v>92.24</v>
      </c>
      <c r="G34" s="436"/>
      <c r="H34" s="298" t="s">
        <v>953</v>
      </c>
      <c r="I34" s="456" t="s">
        <v>634</v>
      </c>
      <c r="J34" s="456"/>
      <c r="K34" s="456"/>
      <c r="L34" s="456"/>
      <c r="M34" s="456"/>
    </row>
    <row r="35" spans="1:13" ht="17.25" customHeight="1" x14ac:dyDescent="0.25">
      <c r="B35" s="298"/>
      <c r="C35" s="310"/>
      <c r="D35" s="427" t="s">
        <v>628</v>
      </c>
      <c r="E35" s="425"/>
      <c r="F35" s="435">
        <v>20.9</v>
      </c>
      <c r="G35" s="436"/>
      <c r="H35" s="298" t="s">
        <v>954</v>
      </c>
      <c r="I35" s="456" t="s">
        <v>634</v>
      </c>
      <c r="J35" s="456"/>
      <c r="K35" s="456"/>
      <c r="L35" s="456"/>
      <c r="M35" s="456"/>
    </row>
    <row r="36" spans="1:13" ht="17.25" customHeight="1" x14ac:dyDescent="0.25">
      <c r="B36" s="298"/>
      <c r="C36" s="310"/>
      <c r="D36" s="427" t="s">
        <v>628</v>
      </c>
      <c r="E36" s="425"/>
      <c r="F36" s="435">
        <v>102.55</v>
      </c>
      <c r="G36" s="436"/>
      <c r="H36" s="298" t="s">
        <v>955</v>
      </c>
      <c r="I36" s="456" t="s">
        <v>634</v>
      </c>
      <c r="J36" s="456"/>
      <c r="K36" s="456"/>
      <c r="L36" s="456"/>
      <c r="M36" s="456"/>
    </row>
    <row r="37" spans="1:13" ht="17.25" customHeight="1" x14ac:dyDescent="0.25">
      <c r="B37" s="298"/>
      <c r="C37" s="310"/>
      <c r="D37" s="427" t="s">
        <v>628</v>
      </c>
      <c r="E37" s="425"/>
      <c r="F37" s="435">
        <v>244.95</v>
      </c>
      <c r="G37" s="436"/>
      <c r="H37" s="298" t="s">
        <v>956</v>
      </c>
      <c r="I37" s="456" t="s">
        <v>634</v>
      </c>
      <c r="J37" s="456"/>
      <c r="K37" s="456"/>
      <c r="L37" s="456"/>
      <c r="M37" s="456"/>
    </row>
    <row r="38" spans="1:13" ht="17.25" customHeight="1" x14ac:dyDescent="0.25">
      <c r="B38" s="424"/>
      <c r="C38" s="425"/>
      <c r="D38" s="424" t="s">
        <v>210</v>
      </c>
      <c r="E38" s="425"/>
      <c r="F38" s="426">
        <f>SUM(F30:F37)</f>
        <v>1593.2500000000002</v>
      </c>
      <c r="G38" s="425"/>
      <c r="H38" s="297"/>
      <c r="I38" s="424"/>
      <c r="J38" s="425"/>
    </row>
    <row r="39" spans="1:13" ht="45.6" customHeight="1" x14ac:dyDescent="0.25">
      <c r="B39" s="429" t="s">
        <v>957</v>
      </c>
      <c r="C39" s="430"/>
      <c r="D39" s="430"/>
      <c r="E39" s="430"/>
      <c r="F39" s="430"/>
      <c r="G39" s="430"/>
      <c r="H39" s="430"/>
      <c r="I39" s="430"/>
      <c r="J39" s="430"/>
    </row>
    <row r="40" spans="1:13" ht="15" customHeight="1" x14ac:dyDescent="0.25">
      <c r="A40" s="102"/>
      <c r="B40" s="424" t="s">
        <v>181</v>
      </c>
      <c r="C40" s="425"/>
      <c r="D40" s="424" t="s">
        <v>182</v>
      </c>
      <c r="E40" s="425"/>
      <c r="F40" s="424" t="s">
        <v>183</v>
      </c>
      <c r="G40" s="425"/>
      <c r="H40" s="297" t="s">
        <v>184</v>
      </c>
      <c r="I40" s="424" t="s">
        <v>185</v>
      </c>
      <c r="J40" s="425"/>
    </row>
    <row r="41" spans="1:13" ht="15" customHeight="1" x14ac:dyDescent="0.25">
      <c r="A41" s="102"/>
      <c r="B41" s="427">
        <v>1</v>
      </c>
      <c r="C41" s="425"/>
      <c r="D41" s="427" t="s">
        <v>66</v>
      </c>
      <c r="E41" s="425"/>
      <c r="F41" s="428">
        <v>69.239999999999995</v>
      </c>
      <c r="G41" s="425"/>
      <c r="H41" s="298" t="s">
        <v>958</v>
      </c>
      <c r="I41" s="427" t="s">
        <v>641</v>
      </c>
      <c r="J41" s="425"/>
    </row>
    <row r="42" spans="1:13" x14ac:dyDescent="0.25">
      <c r="A42" s="102"/>
      <c r="B42" s="424"/>
      <c r="C42" s="425"/>
      <c r="D42" s="424" t="s">
        <v>210</v>
      </c>
      <c r="E42" s="425"/>
      <c r="F42" s="426">
        <f>F41</f>
        <v>69.239999999999995</v>
      </c>
      <c r="G42" s="425"/>
      <c r="H42" s="297"/>
      <c r="I42" s="424"/>
      <c r="J42" s="425"/>
    </row>
    <row r="43" spans="1:13" ht="45.6" customHeight="1" x14ac:dyDescent="0.25">
      <c r="B43" s="429" t="s">
        <v>310</v>
      </c>
      <c r="C43" s="430"/>
      <c r="D43" s="430"/>
      <c r="E43" s="430"/>
      <c r="F43" s="430"/>
      <c r="G43" s="430"/>
      <c r="H43" s="430"/>
      <c r="I43" s="430"/>
      <c r="J43" s="430"/>
    </row>
    <row r="44" spans="1:13" ht="15" customHeight="1" x14ac:dyDescent="0.25">
      <c r="A44" s="102"/>
      <c r="B44" s="424" t="s">
        <v>181</v>
      </c>
      <c r="C44" s="425"/>
      <c r="D44" s="424" t="s">
        <v>182</v>
      </c>
      <c r="E44" s="425"/>
      <c r="F44" s="424" t="s">
        <v>183</v>
      </c>
      <c r="G44" s="425"/>
      <c r="H44" s="297" t="s">
        <v>184</v>
      </c>
      <c r="I44" s="424" t="s">
        <v>185</v>
      </c>
      <c r="J44" s="425"/>
    </row>
    <row r="45" spans="1:13" ht="15" customHeight="1" x14ac:dyDescent="0.25">
      <c r="A45" s="102"/>
      <c r="B45" s="427">
        <v>1</v>
      </c>
      <c r="C45" s="425"/>
      <c r="D45" s="427" t="s">
        <v>959</v>
      </c>
      <c r="E45" s="425"/>
      <c r="F45" s="428">
        <v>64</v>
      </c>
      <c r="G45" s="425"/>
      <c r="H45" s="298" t="s">
        <v>960</v>
      </c>
      <c r="I45" s="456" t="s">
        <v>316</v>
      </c>
      <c r="J45" s="456"/>
      <c r="K45" s="456"/>
      <c r="L45" s="456"/>
      <c r="M45" s="456"/>
    </row>
    <row r="46" spans="1:13" ht="15" customHeight="1" x14ac:dyDescent="0.25">
      <c r="A46" s="102"/>
      <c r="B46" s="427">
        <v>2</v>
      </c>
      <c r="C46" s="425"/>
      <c r="D46" s="427" t="s">
        <v>959</v>
      </c>
      <c r="E46" s="425"/>
      <c r="F46" s="428">
        <v>256</v>
      </c>
      <c r="G46" s="425"/>
      <c r="H46" s="298" t="s">
        <v>961</v>
      </c>
      <c r="I46" s="456" t="s">
        <v>313</v>
      </c>
      <c r="J46" s="456"/>
      <c r="K46" s="456"/>
      <c r="L46" s="456"/>
      <c r="M46" s="456"/>
    </row>
    <row r="47" spans="1:13" ht="15" customHeight="1" x14ac:dyDescent="0.25">
      <c r="A47" s="102"/>
      <c r="B47" s="427">
        <v>3</v>
      </c>
      <c r="C47" s="425"/>
      <c r="D47" s="427" t="s">
        <v>959</v>
      </c>
      <c r="E47" s="425"/>
      <c r="F47" s="428">
        <v>128</v>
      </c>
      <c r="G47" s="425"/>
      <c r="H47" s="298" t="s">
        <v>962</v>
      </c>
      <c r="I47" s="427" t="s">
        <v>316</v>
      </c>
      <c r="J47" s="425"/>
    </row>
    <row r="48" spans="1:13" ht="15" customHeight="1" x14ac:dyDescent="0.25">
      <c r="A48" s="102"/>
      <c r="B48" s="427">
        <v>4</v>
      </c>
      <c r="C48" s="425"/>
      <c r="D48" s="427" t="s">
        <v>959</v>
      </c>
      <c r="E48" s="425"/>
      <c r="F48" s="428">
        <v>64</v>
      </c>
      <c r="G48" s="425"/>
      <c r="H48" s="298" t="s">
        <v>963</v>
      </c>
      <c r="I48" s="427" t="s">
        <v>316</v>
      </c>
      <c r="J48" s="425"/>
    </row>
    <row r="49" spans="1:13" ht="15" customHeight="1" x14ac:dyDescent="0.25">
      <c r="A49" s="102"/>
      <c r="B49" s="427">
        <v>5</v>
      </c>
      <c r="C49" s="425"/>
      <c r="D49" s="427" t="s">
        <v>959</v>
      </c>
      <c r="E49" s="425"/>
      <c r="F49" s="428">
        <v>64</v>
      </c>
      <c r="G49" s="425"/>
      <c r="H49" s="298" t="s">
        <v>953</v>
      </c>
      <c r="I49" s="427" t="s">
        <v>316</v>
      </c>
      <c r="J49" s="425"/>
    </row>
    <row r="50" spans="1:13" ht="15" customHeight="1" x14ac:dyDescent="0.25">
      <c r="A50" s="102"/>
      <c r="B50" s="427">
        <v>6</v>
      </c>
      <c r="C50" s="425"/>
      <c r="D50" s="427" t="s">
        <v>959</v>
      </c>
      <c r="E50" s="425"/>
      <c r="F50" s="428">
        <v>32</v>
      </c>
      <c r="G50" s="425"/>
      <c r="H50" s="298" t="s">
        <v>964</v>
      </c>
      <c r="I50" s="427" t="s">
        <v>316</v>
      </c>
      <c r="J50" s="425"/>
    </row>
    <row r="51" spans="1:13" ht="15" customHeight="1" x14ac:dyDescent="0.25">
      <c r="A51" s="102"/>
      <c r="B51" s="427">
        <v>7</v>
      </c>
      <c r="C51" s="425"/>
      <c r="D51" s="427" t="s">
        <v>959</v>
      </c>
      <c r="E51" s="425"/>
      <c r="F51" s="428">
        <v>32</v>
      </c>
      <c r="G51" s="425"/>
      <c r="H51" s="298" t="s">
        <v>965</v>
      </c>
      <c r="I51" s="427" t="s">
        <v>316</v>
      </c>
      <c r="J51" s="425"/>
    </row>
    <row r="52" spans="1:13" ht="17.25" customHeight="1" x14ac:dyDescent="0.25">
      <c r="A52" s="102"/>
      <c r="B52" s="427">
        <v>8</v>
      </c>
      <c r="C52" s="425"/>
      <c r="D52" s="427" t="s">
        <v>959</v>
      </c>
      <c r="E52" s="425"/>
      <c r="F52" s="428">
        <v>64</v>
      </c>
      <c r="G52" s="425"/>
      <c r="H52" s="298" t="s">
        <v>966</v>
      </c>
      <c r="I52" s="427" t="s">
        <v>316</v>
      </c>
      <c r="J52" s="425"/>
    </row>
    <row r="53" spans="1:13" x14ac:dyDescent="0.25">
      <c r="A53" s="102"/>
      <c r="B53" s="424"/>
      <c r="C53" s="425"/>
      <c r="D53" s="424" t="s">
        <v>210</v>
      </c>
      <c r="E53" s="425"/>
      <c r="F53" s="426">
        <f>SUM(F45:F52)</f>
        <v>704</v>
      </c>
      <c r="G53" s="425"/>
      <c r="H53" s="297"/>
      <c r="I53" s="424"/>
      <c r="J53" s="425"/>
    </row>
    <row r="54" spans="1:13" x14ac:dyDescent="0.25">
      <c r="A54" s="273"/>
      <c r="B54" s="307"/>
      <c r="C54" s="308"/>
      <c r="D54" s="307"/>
      <c r="E54" s="308"/>
      <c r="F54" s="309"/>
      <c r="G54" s="308"/>
      <c r="H54" s="307"/>
      <c r="I54" s="307"/>
      <c r="J54" s="308"/>
    </row>
    <row r="55" spans="1:13" ht="15" customHeight="1" x14ac:dyDescent="0.25">
      <c r="A55" s="273"/>
      <c r="B55" s="307"/>
      <c r="C55" s="308"/>
      <c r="D55" s="307"/>
      <c r="E55" s="308"/>
      <c r="F55" s="309"/>
      <c r="G55" s="308"/>
      <c r="H55" s="307"/>
      <c r="I55" s="307"/>
      <c r="J55" s="308"/>
    </row>
    <row r="56" spans="1:13" ht="15" customHeight="1" x14ac:dyDescent="0.25">
      <c r="A56" s="273"/>
      <c r="B56" s="307"/>
      <c r="C56" s="308"/>
      <c r="D56" s="307"/>
      <c r="E56" s="308"/>
      <c r="F56" s="309"/>
      <c r="G56" s="308"/>
      <c r="H56" s="307"/>
      <c r="I56" s="307"/>
      <c r="J56" s="308"/>
    </row>
    <row r="57" spans="1:13" ht="15" customHeight="1" x14ac:dyDescent="0.25">
      <c r="A57" s="273"/>
      <c r="B57" s="307"/>
      <c r="C57" s="308"/>
      <c r="D57" s="307"/>
      <c r="E57" s="308"/>
      <c r="F57" s="309"/>
      <c r="G57" s="308"/>
      <c r="H57" s="307"/>
      <c r="I57" s="307"/>
      <c r="J57" s="308"/>
    </row>
    <row r="58" spans="1:13" x14ac:dyDescent="0.25">
      <c r="A58" s="273"/>
      <c r="B58" s="307"/>
      <c r="C58" s="308"/>
      <c r="D58" s="307"/>
      <c r="E58" s="308"/>
      <c r="F58" s="309"/>
      <c r="G58" s="308"/>
      <c r="H58" s="307"/>
      <c r="I58" s="307"/>
      <c r="J58" s="308"/>
    </row>
    <row r="59" spans="1:13" ht="45.6" customHeight="1" x14ac:dyDescent="0.25">
      <c r="B59" s="429" t="s">
        <v>337</v>
      </c>
      <c r="C59" s="430"/>
      <c r="D59" s="430"/>
      <c r="E59" s="430"/>
      <c r="F59" s="430"/>
      <c r="G59" s="430"/>
      <c r="H59" s="430"/>
      <c r="I59" s="430"/>
      <c r="J59" s="430"/>
    </row>
    <row r="60" spans="1:13" ht="15" customHeight="1" x14ac:dyDescent="0.25">
      <c r="B60" s="424" t="s">
        <v>181</v>
      </c>
      <c r="C60" s="425"/>
      <c r="D60" s="424" t="s">
        <v>182</v>
      </c>
      <c r="E60" s="425"/>
      <c r="F60" s="424" t="s">
        <v>183</v>
      </c>
      <c r="G60" s="425"/>
      <c r="H60" s="297" t="s">
        <v>184</v>
      </c>
      <c r="I60" s="424" t="s">
        <v>185</v>
      </c>
      <c r="J60" s="425"/>
    </row>
    <row r="61" spans="1:13" ht="15" customHeight="1" x14ac:dyDescent="0.25">
      <c r="B61" s="427">
        <v>1</v>
      </c>
      <c r="C61" s="425"/>
      <c r="D61" s="427" t="s">
        <v>967</v>
      </c>
      <c r="E61" s="425"/>
      <c r="F61" s="428">
        <v>1650</v>
      </c>
      <c r="G61" s="425"/>
      <c r="H61" s="298" t="s">
        <v>968</v>
      </c>
      <c r="I61" s="456" t="s">
        <v>969</v>
      </c>
      <c r="J61" s="456"/>
      <c r="K61" s="456"/>
      <c r="L61" s="456"/>
      <c r="M61" s="456"/>
    </row>
    <row r="62" spans="1:13" ht="15" customHeight="1" x14ac:dyDescent="0.25">
      <c r="B62" s="298"/>
      <c r="C62" s="310">
        <v>2</v>
      </c>
      <c r="D62" s="427" t="s">
        <v>967</v>
      </c>
      <c r="E62" s="425"/>
      <c r="F62" s="435">
        <v>350</v>
      </c>
      <c r="G62" s="436"/>
      <c r="H62" s="298" t="s">
        <v>970</v>
      </c>
      <c r="I62" s="456" t="s">
        <v>969</v>
      </c>
      <c r="J62" s="456"/>
      <c r="K62" s="456"/>
      <c r="L62" s="456"/>
      <c r="M62" s="456"/>
    </row>
    <row r="63" spans="1:13" ht="15" customHeight="1" x14ac:dyDescent="0.25">
      <c r="B63" s="298"/>
      <c r="C63" s="310">
        <v>3</v>
      </c>
      <c r="D63" s="427" t="s">
        <v>967</v>
      </c>
      <c r="E63" s="425"/>
      <c r="F63" s="435">
        <v>10.18</v>
      </c>
      <c r="G63" s="436"/>
      <c r="H63" s="298" t="s">
        <v>966</v>
      </c>
      <c r="I63" s="456" t="s">
        <v>719</v>
      </c>
      <c r="J63" s="456"/>
      <c r="K63" s="456"/>
      <c r="L63" s="456"/>
      <c r="M63" s="456"/>
    </row>
    <row r="64" spans="1:13" ht="15" customHeight="1" x14ac:dyDescent="0.25">
      <c r="B64" s="298"/>
      <c r="C64" s="310">
        <v>4</v>
      </c>
      <c r="D64" s="427" t="s">
        <v>967</v>
      </c>
      <c r="E64" s="425"/>
      <c r="F64" s="435">
        <v>15.27</v>
      </c>
      <c r="G64" s="436"/>
      <c r="H64" s="298" t="s">
        <v>966</v>
      </c>
      <c r="I64" s="456" t="s">
        <v>719</v>
      </c>
      <c r="J64" s="456"/>
      <c r="K64" s="456"/>
      <c r="L64" s="456"/>
      <c r="M64" s="456"/>
    </row>
    <row r="65" spans="2:13" x14ac:dyDescent="0.25">
      <c r="B65" s="424"/>
      <c r="C65" s="425"/>
      <c r="D65" s="424" t="s">
        <v>210</v>
      </c>
      <c r="E65" s="425"/>
      <c r="F65" s="426">
        <f>SUM(F61:F64)</f>
        <v>2025.45</v>
      </c>
      <c r="G65" s="425"/>
      <c r="H65" s="297"/>
      <c r="I65" s="424"/>
      <c r="J65" s="425"/>
    </row>
    <row r="66" spans="2:13" ht="45.6" customHeight="1" x14ac:dyDescent="0.25">
      <c r="B66" s="463" t="s">
        <v>434</v>
      </c>
      <c r="C66" s="463"/>
      <c r="D66" s="463"/>
      <c r="E66" s="463"/>
      <c r="F66" s="463"/>
      <c r="G66" s="463"/>
      <c r="H66" s="463"/>
      <c r="I66" s="463"/>
      <c r="J66" s="463"/>
    </row>
    <row r="67" spans="2:13" ht="15" customHeight="1" x14ac:dyDescent="0.25">
      <c r="B67" s="424" t="s">
        <v>181</v>
      </c>
      <c r="C67" s="425"/>
      <c r="D67" s="424" t="s">
        <v>182</v>
      </c>
      <c r="E67" s="425"/>
      <c r="F67" s="424" t="s">
        <v>183</v>
      </c>
      <c r="G67" s="425"/>
      <c r="H67" s="297" t="s">
        <v>184</v>
      </c>
      <c r="I67" s="424" t="s">
        <v>185</v>
      </c>
      <c r="J67" s="425"/>
    </row>
    <row r="68" spans="2:13" ht="15" customHeight="1" x14ac:dyDescent="0.25">
      <c r="B68" s="427">
        <v>1</v>
      </c>
      <c r="C68" s="425"/>
      <c r="D68" s="427" t="s">
        <v>945</v>
      </c>
      <c r="E68" s="425"/>
      <c r="F68" s="428">
        <v>17.600000000000001</v>
      </c>
      <c r="G68" s="425"/>
      <c r="H68" s="298" t="s">
        <v>971</v>
      </c>
      <c r="I68" s="427" t="s">
        <v>455</v>
      </c>
      <c r="J68" s="425"/>
    </row>
    <row r="69" spans="2:13" ht="15" customHeight="1" x14ac:dyDescent="0.25">
      <c r="B69" s="427">
        <v>2</v>
      </c>
      <c r="C69" s="425"/>
      <c r="D69" s="427" t="s">
        <v>945</v>
      </c>
      <c r="E69" s="425"/>
      <c r="F69" s="428">
        <v>5.0999999999999996</v>
      </c>
      <c r="G69" s="425"/>
      <c r="H69" s="298" t="s">
        <v>971</v>
      </c>
      <c r="I69" s="427" t="s">
        <v>455</v>
      </c>
      <c r="J69" s="425"/>
    </row>
    <row r="70" spans="2:13" ht="15" customHeight="1" x14ac:dyDescent="0.25">
      <c r="B70" s="427">
        <v>3</v>
      </c>
      <c r="C70" s="425"/>
      <c r="D70" s="427" t="s">
        <v>945</v>
      </c>
      <c r="E70" s="425"/>
      <c r="F70" s="428">
        <v>5.0999999999999996</v>
      </c>
      <c r="G70" s="425"/>
      <c r="H70" s="298" t="s">
        <v>971</v>
      </c>
      <c r="I70" s="427" t="s">
        <v>455</v>
      </c>
      <c r="J70" s="425"/>
    </row>
    <row r="71" spans="2:13" ht="15" customHeight="1" x14ac:dyDescent="0.25">
      <c r="B71" s="427">
        <v>4</v>
      </c>
      <c r="C71" s="425"/>
      <c r="D71" s="427" t="s">
        <v>945</v>
      </c>
      <c r="E71" s="425"/>
      <c r="F71" s="428">
        <v>9.4</v>
      </c>
      <c r="G71" s="425"/>
      <c r="H71" s="298" t="s">
        <v>972</v>
      </c>
      <c r="I71" s="427" t="s">
        <v>455</v>
      </c>
      <c r="J71" s="425"/>
    </row>
    <row r="72" spans="2:13" ht="15" customHeight="1" x14ac:dyDescent="0.25">
      <c r="B72" s="427">
        <v>5</v>
      </c>
      <c r="C72" s="425"/>
      <c r="D72" s="427" t="s">
        <v>945</v>
      </c>
      <c r="E72" s="425"/>
      <c r="F72" s="428">
        <v>6.8</v>
      </c>
      <c r="G72" s="425"/>
      <c r="H72" s="298" t="s">
        <v>971</v>
      </c>
      <c r="I72" s="427" t="s">
        <v>455</v>
      </c>
      <c r="J72" s="425"/>
    </row>
    <row r="73" spans="2:13" ht="15" customHeight="1" x14ac:dyDescent="0.25">
      <c r="B73" s="427">
        <v>6</v>
      </c>
      <c r="C73" s="425"/>
      <c r="D73" s="427" t="s">
        <v>945</v>
      </c>
      <c r="E73" s="425"/>
      <c r="F73" s="428">
        <v>4.4000000000000004</v>
      </c>
      <c r="G73" s="425"/>
      <c r="H73" s="298" t="s">
        <v>971</v>
      </c>
      <c r="I73" s="427" t="s">
        <v>455</v>
      </c>
      <c r="J73" s="425"/>
    </row>
    <row r="74" spans="2:13" ht="15" customHeight="1" x14ac:dyDescent="0.25">
      <c r="B74" s="427">
        <v>7</v>
      </c>
      <c r="C74" s="425"/>
      <c r="D74" s="427" t="s">
        <v>945</v>
      </c>
      <c r="E74" s="425"/>
      <c r="F74" s="428">
        <v>113</v>
      </c>
      <c r="G74" s="425"/>
      <c r="H74" s="298" t="s">
        <v>973</v>
      </c>
      <c r="I74" s="427" t="s">
        <v>526</v>
      </c>
      <c r="J74" s="425"/>
    </row>
    <row r="75" spans="2:13" ht="15" customHeight="1" x14ac:dyDescent="0.25">
      <c r="B75" s="427">
        <v>8</v>
      </c>
      <c r="C75" s="425"/>
      <c r="D75" s="427" t="s">
        <v>945</v>
      </c>
      <c r="E75" s="425"/>
      <c r="F75" s="428">
        <v>59.7</v>
      </c>
      <c r="G75" s="425"/>
      <c r="H75" s="298" t="s">
        <v>953</v>
      </c>
      <c r="I75" s="427" t="s">
        <v>455</v>
      </c>
      <c r="J75" s="425"/>
    </row>
    <row r="76" spans="2:13" ht="15" customHeight="1" x14ac:dyDescent="0.25">
      <c r="B76" s="427">
        <v>9</v>
      </c>
      <c r="C76" s="425"/>
      <c r="D76" s="427" t="s">
        <v>945</v>
      </c>
      <c r="E76" s="425"/>
      <c r="F76" s="428">
        <v>177.6</v>
      </c>
      <c r="G76" s="425"/>
      <c r="H76" s="298" t="s">
        <v>974</v>
      </c>
      <c r="I76" s="456" t="s">
        <v>975</v>
      </c>
      <c r="J76" s="456"/>
      <c r="K76" s="456"/>
      <c r="L76" s="456"/>
      <c r="M76" s="456"/>
    </row>
    <row r="77" spans="2:13" ht="15" customHeight="1" x14ac:dyDescent="0.25">
      <c r="B77" s="427">
        <v>10</v>
      </c>
      <c r="C77" s="425"/>
      <c r="D77" s="427" t="s">
        <v>899</v>
      </c>
      <c r="E77" s="425"/>
      <c r="F77" s="428">
        <v>70</v>
      </c>
      <c r="G77" s="425"/>
      <c r="H77" s="298" t="s">
        <v>976</v>
      </c>
      <c r="I77" s="456" t="s">
        <v>526</v>
      </c>
      <c r="J77" s="456"/>
      <c r="K77" s="456"/>
      <c r="L77" s="456"/>
      <c r="M77" s="456"/>
    </row>
    <row r="78" spans="2:13" x14ac:dyDescent="0.25">
      <c r="B78" s="424"/>
      <c r="C78" s="425"/>
      <c r="D78" s="424" t="s">
        <v>210</v>
      </c>
      <c r="E78" s="425"/>
      <c r="F78" s="426">
        <f>SUM(F68:F77)</f>
        <v>468.70000000000005</v>
      </c>
      <c r="G78" s="425"/>
      <c r="H78" s="297"/>
      <c r="I78" s="424"/>
      <c r="J78" s="425"/>
    </row>
    <row r="79" spans="2:13" ht="409.6" hidden="1" customHeight="1" x14ac:dyDescent="0.25"/>
    <row r="80" spans="2:13" ht="12.6" customHeight="1" x14ac:dyDescent="0.25"/>
    <row r="83" spans="3:10" x14ac:dyDescent="0.25">
      <c r="D83" t="s">
        <v>977</v>
      </c>
    </row>
    <row r="84" spans="3:10" x14ac:dyDescent="0.25">
      <c r="C84" s="102" t="s">
        <v>978</v>
      </c>
      <c r="D84" s="446" t="s">
        <v>979</v>
      </c>
      <c r="E84" s="446"/>
      <c r="F84" s="446" t="s">
        <v>980</v>
      </c>
      <c r="G84" s="446"/>
      <c r="H84" s="102" t="s">
        <v>981</v>
      </c>
      <c r="I84" s="102" t="s">
        <v>185</v>
      </c>
      <c r="J84" s="102"/>
    </row>
    <row r="85" spans="3:10" x14ac:dyDescent="0.25">
      <c r="C85" s="102">
        <v>1</v>
      </c>
      <c r="D85" s="452" t="s">
        <v>982</v>
      </c>
      <c r="E85" s="453"/>
      <c r="F85" s="461">
        <v>910</v>
      </c>
      <c r="G85" s="462"/>
      <c r="H85" s="102" t="s">
        <v>950</v>
      </c>
      <c r="I85" s="459" t="s">
        <v>983</v>
      </c>
      <c r="J85" s="460"/>
    </row>
    <row r="86" spans="3:10" x14ac:dyDescent="0.25">
      <c r="C86" s="102">
        <v>2</v>
      </c>
      <c r="D86" s="452" t="s">
        <v>982</v>
      </c>
      <c r="E86" s="453"/>
      <c r="F86" s="461">
        <v>910</v>
      </c>
      <c r="G86" s="462"/>
      <c r="H86" s="102" t="s">
        <v>950</v>
      </c>
      <c r="I86" s="459" t="s">
        <v>983</v>
      </c>
      <c r="J86" s="460"/>
    </row>
    <row r="87" spans="3:10" x14ac:dyDescent="0.25">
      <c r="C87" s="102">
        <v>3</v>
      </c>
      <c r="D87" s="452" t="s">
        <v>982</v>
      </c>
      <c r="E87" s="453"/>
      <c r="F87" s="461">
        <v>910</v>
      </c>
      <c r="G87" s="462"/>
      <c r="H87" s="102" t="s">
        <v>950</v>
      </c>
      <c r="I87" s="459" t="s">
        <v>983</v>
      </c>
      <c r="J87" s="460"/>
    </row>
    <row r="88" spans="3:10" x14ac:dyDescent="0.25">
      <c r="C88" s="102">
        <v>4</v>
      </c>
      <c r="D88" s="452" t="s">
        <v>982</v>
      </c>
      <c r="E88" s="453"/>
      <c r="F88" s="461">
        <v>910</v>
      </c>
      <c r="G88" s="462"/>
      <c r="H88" s="102" t="s">
        <v>984</v>
      </c>
      <c r="I88" s="459" t="s">
        <v>983</v>
      </c>
      <c r="J88" s="460"/>
    </row>
    <row r="89" spans="3:10" x14ac:dyDescent="0.25">
      <c r="C89" s="102">
        <v>5</v>
      </c>
      <c r="D89" s="452" t="s">
        <v>982</v>
      </c>
      <c r="E89" s="453"/>
      <c r="F89" s="461">
        <v>910</v>
      </c>
      <c r="G89" s="462"/>
      <c r="H89" s="102" t="s">
        <v>985</v>
      </c>
      <c r="I89" s="319" t="s">
        <v>983</v>
      </c>
      <c r="J89" s="320"/>
    </row>
    <row r="90" spans="3:10" x14ac:dyDescent="0.25">
      <c r="C90" s="102">
        <v>6</v>
      </c>
      <c r="D90" s="452" t="s">
        <v>982</v>
      </c>
      <c r="E90" s="453"/>
      <c r="F90" s="321">
        <v>910</v>
      </c>
      <c r="G90" s="322"/>
      <c r="H90" s="102" t="s">
        <v>951</v>
      </c>
      <c r="I90" s="459" t="s">
        <v>983</v>
      </c>
      <c r="J90" s="460"/>
    </row>
    <row r="91" spans="3:10" x14ac:dyDescent="0.25">
      <c r="C91" s="102">
        <v>7</v>
      </c>
      <c r="D91" s="452" t="s">
        <v>982</v>
      </c>
      <c r="E91" s="453"/>
      <c r="F91" s="321">
        <v>910</v>
      </c>
      <c r="G91" s="322"/>
      <c r="H91" s="102" t="s">
        <v>986</v>
      </c>
      <c r="I91" s="459" t="s">
        <v>983</v>
      </c>
      <c r="J91" s="460"/>
    </row>
    <row r="92" spans="3:10" x14ac:dyDescent="0.25">
      <c r="C92" s="102">
        <v>8</v>
      </c>
      <c r="D92" s="452" t="s">
        <v>982</v>
      </c>
      <c r="E92" s="453"/>
      <c r="F92" s="321">
        <v>910</v>
      </c>
      <c r="G92" s="322"/>
      <c r="H92" s="102" t="s">
        <v>987</v>
      </c>
      <c r="I92" s="459" t="s">
        <v>983</v>
      </c>
      <c r="J92" s="460"/>
    </row>
    <row r="93" spans="3:10" x14ac:dyDescent="0.25">
      <c r="C93" s="102">
        <v>9</v>
      </c>
      <c r="D93" s="452" t="s">
        <v>982</v>
      </c>
      <c r="E93" s="453"/>
      <c r="F93" s="321">
        <v>910</v>
      </c>
      <c r="G93" s="322"/>
      <c r="H93" s="102" t="s">
        <v>954</v>
      </c>
      <c r="I93" s="459" t="s">
        <v>983</v>
      </c>
      <c r="J93" s="460"/>
    </row>
    <row r="94" spans="3:10" ht="15" customHeight="1" x14ac:dyDescent="0.25">
      <c r="C94" s="102">
        <v>10</v>
      </c>
      <c r="D94" s="452" t="s">
        <v>982</v>
      </c>
      <c r="E94" s="453"/>
      <c r="F94" s="321">
        <v>910</v>
      </c>
      <c r="G94" s="322"/>
      <c r="H94" s="102" t="s">
        <v>955</v>
      </c>
      <c r="I94" s="459" t="s">
        <v>983</v>
      </c>
      <c r="J94" s="460"/>
    </row>
    <row r="95" spans="3:10" ht="15" customHeight="1" x14ac:dyDescent="0.25">
      <c r="C95" s="102">
        <v>11</v>
      </c>
      <c r="D95" s="452" t="s">
        <v>982</v>
      </c>
      <c r="E95" s="453"/>
      <c r="F95" s="321">
        <v>910</v>
      </c>
      <c r="G95" s="322"/>
      <c r="H95" s="102" t="s">
        <v>956</v>
      </c>
      <c r="I95" s="459" t="s">
        <v>983</v>
      </c>
      <c r="J95" s="460"/>
    </row>
    <row r="96" spans="3:10" x14ac:dyDescent="0.25">
      <c r="C96" s="102"/>
      <c r="D96" s="424" t="s">
        <v>210</v>
      </c>
      <c r="E96" s="425"/>
      <c r="F96" s="323">
        <f>SUM(F85:F95)</f>
        <v>10010</v>
      </c>
      <c r="G96" s="324"/>
      <c r="H96" s="102"/>
      <c r="I96" s="459"/>
      <c r="J96" s="460"/>
    </row>
    <row r="98" spans="3:13" x14ac:dyDescent="0.25">
      <c r="D98" t="s">
        <v>988</v>
      </c>
    </row>
    <row r="99" spans="3:13" x14ac:dyDescent="0.25">
      <c r="C99" s="102" t="s">
        <v>978</v>
      </c>
      <c r="D99" s="446" t="s">
        <v>979</v>
      </c>
      <c r="E99" s="446"/>
      <c r="F99" s="446" t="s">
        <v>980</v>
      </c>
      <c r="G99" s="446"/>
      <c r="H99" s="102" t="s">
        <v>981</v>
      </c>
      <c r="I99" s="102" t="s">
        <v>185</v>
      </c>
      <c r="J99" s="102"/>
    </row>
    <row r="100" spans="3:13" x14ac:dyDescent="0.25">
      <c r="C100" s="102">
        <v>1</v>
      </c>
      <c r="D100" s="454" t="s">
        <v>989</v>
      </c>
      <c r="E100" s="455"/>
      <c r="F100" s="454">
        <v>190</v>
      </c>
      <c r="G100" s="455"/>
      <c r="H100" s="102" t="s">
        <v>971</v>
      </c>
      <c r="I100" s="456" t="s">
        <v>990</v>
      </c>
      <c r="J100" s="456"/>
      <c r="K100" s="456"/>
      <c r="L100" s="456"/>
      <c r="M100" s="456"/>
    </row>
    <row r="101" spans="3:13" x14ac:dyDescent="0.25">
      <c r="C101" s="102"/>
      <c r="D101" s="424" t="s">
        <v>210</v>
      </c>
      <c r="E101" s="425"/>
      <c r="F101" s="457">
        <f>SUM(F100)</f>
        <v>190</v>
      </c>
      <c r="G101" s="458"/>
      <c r="H101" s="102"/>
      <c r="I101" s="454"/>
      <c r="J101" s="455"/>
    </row>
    <row r="103" spans="3:13" x14ac:dyDescent="0.25">
      <c r="D103" t="s">
        <v>991</v>
      </c>
    </row>
    <row r="104" spans="3:13" x14ac:dyDescent="0.25">
      <c r="C104" s="102" t="s">
        <v>978</v>
      </c>
      <c r="D104" s="446" t="s">
        <v>979</v>
      </c>
      <c r="E104" s="446"/>
      <c r="F104" s="446" t="s">
        <v>980</v>
      </c>
      <c r="G104" s="446"/>
      <c r="H104" s="102" t="s">
        <v>981</v>
      </c>
      <c r="I104" s="102" t="s">
        <v>185</v>
      </c>
      <c r="J104" s="102"/>
    </row>
    <row r="105" spans="3:13" x14ac:dyDescent="0.25">
      <c r="C105" s="102">
        <v>1</v>
      </c>
      <c r="D105" s="452" t="s">
        <v>845</v>
      </c>
      <c r="E105" s="453"/>
      <c r="F105" s="454">
        <v>300</v>
      </c>
      <c r="G105" s="455"/>
      <c r="H105" s="102" t="s">
        <v>968</v>
      </c>
      <c r="I105" s="456" t="s">
        <v>969</v>
      </c>
      <c r="J105" s="456"/>
      <c r="K105" s="456"/>
      <c r="L105" s="456"/>
      <c r="M105" s="456"/>
    </row>
    <row r="106" spans="3:13" x14ac:dyDescent="0.25">
      <c r="C106" s="102"/>
      <c r="D106" s="424" t="s">
        <v>210</v>
      </c>
      <c r="E106" s="425"/>
      <c r="F106" s="325">
        <f>F105</f>
        <v>300</v>
      </c>
      <c r="G106" s="102"/>
      <c r="H106" s="102"/>
      <c r="I106" s="454"/>
      <c r="J106" s="455"/>
    </row>
    <row r="109" spans="3:13" x14ac:dyDescent="0.25">
      <c r="D109" t="s">
        <v>992</v>
      </c>
    </row>
    <row r="110" spans="3:13" x14ac:dyDescent="0.25">
      <c r="C110" s="102" t="s">
        <v>978</v>
      </c>
      <c r="D110" s="446" t="s">
        <v>979</v>
      </c>
      <c r="E110" s="446"/>
      <c r="F110" s="446" t="s">
        <v>980</v>
      </c>
      <c r="G110" s="446"/>
      <c r="H110" s="102" t="s">
        <v>981</v>
      </c>
      <c r="I110" s="102" t="s">
        <v>185</v>
      </c>
      <c r="J110" s="102"/>
    </row>
    <row r="111" spans="3:13" x14ac:dyDescent="0.25">
      <c r="C111" s="102">
        <v>1</v>
      </c>
      <c r="D111" s="446" t="s">
        <v>993</v>
      </c>
      <c r="E111" s="446"/>
      <c r="F111" s="447">
        <v>90</v>
      </c>
      <c r="G111" s="448"/>
      <c r="H111" s="102" t="s">
        <v>994</v>
      </c>
      <c r="I111" s="449" t="s">
        <v>995</v>
      </c>
      <c r="J111" s="449"/>
    </row>
    <row r="112" spans="3:13" x14ac:dyDescent="0.25">
      <c r="C112" s="102">
        <v>2</v>
      </c>
      <c r="D112" s="446" t="s">
        <v>993</v>
      </c>
      <c r="E112" s="446"/>
      <c r="F112" s="450">
        <v>90</v>
      </c>
      <c r="G112" s="451"/>
      <c r="H112" s="102" t="s">
        <v>994</v>
      </c>
      <c r="I112" s="326" t="s">
        <v>995</v>
      </c>
      <c r="J112" s="327"/>
    </row>
    <row r="113" spans="3:10" x14ac:dyDescent="0.25">
      <c r="C113" s="102">
        <v>3</v>
      </c>
      <c r="D113" s="446" t="s">
        <v>993</v>
      </c>
      <c r="E113" s="446"/>
      <c r="F113" s="328">
        <v>90</v>
      </c>
      <c r="G113" s="328">
        <v>90</v>
      </c>
      <c r="H113" s="102" t="s">
        <v>994</v>
      </c>
      <c r="I113" s="326" t="s">
        <v>995</v>
      </c>
      <c r="J113" s="327"/>
    </row>
    <row r="114" spans="3:10" x14ac:dyDescent="0.25">
      <c r="C114" s="102">
        <v>4</v>
      </c>
      <c r="D114" s="446" t="s">
        <v>993</v>
      </c>
      <c r="E114" s="446"/>
      <c r="F114" s="328">
        <v>90</v>
      </c>
      <c r="G114" s="328">
        <v>90</v>
      </c>
      <c r="H114" s="102" t="s">
        <v>960</v>
      </c>
      <c r="I114" s="326" t="s">
        <v>995</v>
      </c>
      <c r="J114" s="327"/>
    </row>
    <row r="115" spans="3:10" x14ac:dyDescent="0.25">
      <c r="C115" s="102">
        <v>5</v>
      </c>
      <c r="D115" s="446" t="s">
        <v>993</v>
      </c>
      <c r="E115" s="446"/>
      <c r="F115" s="328">
        <v>90</v>
      </c>
      <c r="G115" s="328">
        <v>90</v>
      </c>
      <c r="H115" s="102" t="s">
        <v>985</v>
      </c>
      <c r="I115" s="326" t="s">
        <v>995</v>
      </c>
      <c r="J115" s="327"/>
    </row>
    <row r="116" spans="3:10" x14ac:dyDescent="0.25">
      <c r="C116" s="102">
        <v>6</v>
      </c>
      <c r="D116" s="446" t="s">
        <v>993</v>
      </c>
      <c r="E116" s="446"/>
      <c r="F116" s="329">
        <v>90</v>
      </c>
      <c r="G116" s="329">
        <v>90</v>
      </c>
      <c r="H116" s="102" t="s">
        <v>951</v>
      </c>
      <c r="I116" s="446" t="s">
        <v>995</v>
      </c>
      <c r="J116" s="446"/>
    </row>
    <row r="117" spans="3:10" x14ac:dyDescent="0.25">
      <c r="C117" s="102">
        <v>7</v>
      </c>
      <c r="D117" s="446" t="s">
        <v>993</v>
      </c>
      <c r="E117" s="446"/>
      <c r="F117" s="330">
        <v>90</v>
      </c>
      <c r="G117" s="330">
        <v>90</v>
      </c>
      <c r="H117" s="102" t="s">
        <v>986</v>
      </c>
      <c r="I117" s="446" t="s">
        <v>995</v>
      </c>
      <c r="J117" s="446"/>
    </row>
    <row r="118" spans="3:10" x14ac:dyDescent="0.25">
      <c r="C118" s="102">
        <v>8</v>
      </c>
      <c r="D118" s="446" t="s">
        <v>993</v>
      </c>
      <c r="E118" s="446"/>
      <c r="F118" s="330">
        <v>90</v>
      </c>
      <c r="G118" s="330">
        <v>90</v>
      </c>
      <c r="H118" s="102" t="s">
        <v>996</v>
      </c>
      <c r="I118" s="446" t="s">
        <v>995</v>
      </c>
      <c r="J118" s="446"/>
    </row>
    <row r="119" spans="3:10" ht="15" customHeight="1" x14ac:dyDescent="0.25">
      <c r="C119" s="102">
        <v>9</v>
      </c>
      <c r="D119" s="446" t="s">
        <v>993</v>
      </c>
      <c r="E119" s="446"/>
      <c r="F119" s="328">
        <v>90</v>
      </c>
      <c r="G119" s="328">
        <v>90</v>
      </c>
      <c r="H119" s="102" t="s">
        <v>997</v>
      </c>
      <c r="I119" s="326" t="s">
        <v>995</v>
      </c>
      <c r="J119" s="327"/>
    </row>
    <row r="120" spans="3:10" ht="15" customHeight="1" x14ac:dyDescent="0.25">
      <c r="C120" s="102">
        <v>10</v>
      </c>
      <c r="D120" s="446" t="s">
        <v>993</v>
      </c>
      <c r="E120" s="446"/>
      <c r="F120" s="331">
        <v>90</v>
      </c>
      <c r="G120" s="331">
        <v>90</v>
      </c>
      <c r="H120" s="102" t="s">
        <v>955</v>
      </c>
      <c r="I120" s="326" t="s">
        <v>995</v>
      </c>
      <c r="J120" s="102"/>
    </row>
    <row r="121" spans="3:10" x14ac:dyDescent="0.25">
      <c r="C121" s="102">
        <v>11</v>
      </c>
      <c r="D121" s="446" t="s">
        <v>993</v>
      </c>
      <c r="E121" s="446"/>
      <c r="F121" s="331">
        <v>90</v>
      </c>
      <c r="G121" s="331">
        <v>90</v>
      </c>
      <c r="H121" s="102" t="s">
        <v>965</v>
      </c>
      <c r="I121" s="326" t="s">
        <v>995</v>
      </c>
      <c r="J121" s="102"/>
    </row>
    <row r="122" spans="3:10" x14ac:dyDescent="0.25">
      <c r="C122" s="102"/>
      <c r="D122" s="424" t="s">
        <v>210</v>
      </c>
      <c r="E122" s="425"/>
      <c r="F122" s="332">
        <f>SUM(F111:F121)</f>
        <v>990</v>
      </c>
      <c r="G122" s="331">
        <v>90</v>
      </c>
      <c r="H122" s="102"/>
      <c r="I122" s="326"/>
      <c r="J122" s="102"/>
    </row>
    <row r="127" spans="3:10" ht="15.75" x14ac:dyDescent="0.25">
      <c r="E127" s="302" t="s">
        <v>913</v>
      </c>
      <c r="F127" s="333">
        <f>F27</f>
        <v>43733.73</v>
      </c>
    </row>
    <row r="128" spans="3:10" ht="15.75" x14ac:dyDescent="0.25">
      <c r="E128" s="302" t="s">
        <v>914</v>
      </c>
      <c r="F128" s="333">
        <f>F53+F65+F78+F96+F101+F106+F122</f>
        <v>14688.15</v>
      </c>
    </row>
    <row r="129" spans="5:6" ht="15.75" x14ac:dyDescent="0.25">
      <c r="E129" s="302" t="s">
        <v>915</v>
      </c>
      <c r="F129" s="333">
        <f>F38+F42</f>
        <v>1662.4900000000002</v>
      </c>
    </row>
    <row r="130" spans="5:6" ht="15.75" x14ac:dyDescent="0.25">
      <c r="E130" s="302" t="s">
        <v>210</v>
      </c>
      <c r="F130" s="333">
        <f>SUM(F127:F129)</f>
        <v>60084.37</v>
      </c>
    </row>
  </sheetData>
  <mergeCells count="284">
    <mergeCell ref="D3:F3"/>
    <mergeCell ref="C6:F6"/>
    <mergeCell ref="C8:G8"/>
    <mergeCell ref="C10:G10"/>
    <mergeCell ref="B13:J13"/>
    <mergeCell ref="B14:C14"/>
    <mergeCell ref="D14:E14"/>
    <mergeCell ref="F14:G14"/>
    <mergeCell ref="I14:J14"/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B21:C21"/>
    <mergeCell ref="D21:E21"/>
    <mergeCell ref="F21:G21"/>
    <mergeCell ref="I21:J21"/>
    <mergeCell ref="B22:C22"/>
    <mergeCell ref="D22:E22"/>
    <mergeCell ref="F22:G22"/>
    <mergeCell ref="I22:J22"/>
    <mergeCell ref="B19:C19"/>
    <mergeCell ref="D19:E19"/>
    <mergeCell ref="F19:G19"/>
    <mergeCell ref="I19:J19"/>
    <mergeCell ref="B20:C20"/>
    <mergeCell ref="D20:E20"/>
    <mergeCell ref="F20:G20"/>
    <mergeCell ref="I20:J20"/>
    <mergeCell ref="B25:C25"/>
    <mergeCell ref="D25:E25"/>
    <mergeCell ref="F25:G25"/>
    <mergeCell ref="I25:J25"/>
    <mergeCell ref="D26:E26"/>
    <mergeCell ref="F26:G26"/>
    <mergeCell ref="I26:J26"/>
    <mergeCell ref="B23:C23"/>
    <mergeCell ref="D23:E23"/>
    <mergeCell ref="F23:G23"/>
    <mergeCell ref="I23:J23"/>
    <mergeCell ref="B24:C24"/>
    <mergeCell ref="D24:E24"/>
    <mergeCell ref="F24:G24"/>
    <mergeCell ref="I24:J24"/>
    <mergeCell ref="B27:C27"/>
    <mergeCell ref="D27:E27"/>
    <mergeCell ref="F27:G27"/>
    <mergeCell ref="I27:J27"/>
    <mergeCell ref="B28:J28"/>
    <mergeCell ref="B29:C29"/>
    <mergeCell ref="D29:E29"/>
    <mergeCell ref="F29:G29"/>
    <mergeCell ref="I29:J29"/>
    <mergeCell ref="D32:E32"/>
    <mergeCell ref="F32:G32"/>
    <mergeCell ref="I32:M32"/>
    <mergeCell ref="D33:E33"/>
    <mergeCell ref="F33:G33"/>
    <mergeCell ref="I33:M33"/>
    <mergeCell ref="B30:C30"/>
    <mergeCell ref="D30:E30"/>
    <mergeCell ref="F30:G30"/>
    <mergeCell ref="I30:M30"/>
    <mergeCell ref="D31:E31"/>
    <mergeCell ref="F31:G31"/>
    <mergeCell ref="I31:M31"/>
    <mergeCell ref="D36:E36"/>
    <mergeCell ref="F36:G36"/>
    <mergeCell ref="I36:M36"/>
    <mergeCell ref="D37:E37"/>
    <mergeCell ref="F37:G37"/>
    <mergeCell ref="I37:M37"/>
    <mergeCell ref="D34:E34"/>
    <mergeCell ref="F34:G34"/>
    <mergeCell ref="I34:M34"/>
    <mergeCell ref="D35:E35"/>
    <mergeCell ref="F35:G35"/>
    <mergeCell ref="I35:M35"/>
    <mergeCell ref="B41:C41"/>
    <mergeCell ref="D41:E41"/>
    <mergeCell ref="F41:G41"/>
    <mergeCell ref="I41:J41"/>
    <mergeCell ref="B42:C42"/>
    <mergeCell ref="D42:E42"/>
    <mergeCell ref="F42:G42"/>
    <mergeCell ref="I42:J42"/>
    <mergeCell ref="B38:C38"/>
    <mergeCell ref="D38:E38"/>
    <mergeCell ref="F38:G38"/>
    <mergeCell ref="I38:J38"/>
    <mergeCell ref="B39:J39"/>
    <mergeCell ref="B40:C40"/>
    <mergeCell ref="D40:E40"/>
    <mergeCell ref="F40:G40"/>
    <mergeCell ref="I40:J40"/>
    <mergeCell ref="B43:J43"/>
    <mergeCell ref="B44:C44"/>
    <mergeCell ref="D44:E44"/>
    <mergeCell ref="F44:G44"/>
    <mergeCell ref="I44:J44"/>
    <mergeCell ref="B45:C45"/>
    <mergeCell ref="D45:E45"/>
    <mergeCell ref="F45:G45"/>
    <mergeCell ref="I45:M45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M46"/>
    <mergeCell ref="B47:C47"/>
    <mergeCell ref="D47:E47"/>
    <mergeCell ref="F47:G47"/>
    <mergeCell ref="I47:J47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59:J59"/>
    <mergeCell ref="B60:C60"/>
    <mergeCell ref="D60:E60"/>
    <mergeCell ref="F60:G60"/>
    <mergeCell ref="I60:J60"/>
    <mergeCell ref="B61:C61"/>
    <mergeCell ref="D61:E61"/>
    <mergeCell ref="F61:G61"/>
    <mergeCell ref="I61:M61"/>
    <mergeCell ref="D64:E64"/>
    <mergeCell ref="F64:G64"/>
    <mergeCell ref="I64:M64"/>
    <mergeCell ref="B65:C65"/>
    <mergeCell ref="D65:E65"/>
    <mergeCell ref="F65:G65"/>
    <mergeCell ref="I65:J65"/>
    <mergeCell ref="D62:E62"/>
    <mergeCell ref="F62:G62"/>
    <mergeCell ref="I62:M62"/>
    <mergeCell ref="D63:E63"/>
    <mergeCell ref="F63:G63"/>
    <mergeCell ref="I63:M63"/>
    <mergeCell ref="B69:C69"/>
    <mergeCell ref="D69:E69"/>
    <mergeCell ref="F69:G69"/>
    <mergeCell ref="I69:J69"/>
    <mergeCell ref="B70:C70"/>
    <mergeCell ref="D70:E70"/>
    <mergeCell ref="F70:G70"/>
    <mergeCell ref="I70:J70"/>
    <mergeCell ref="B66:J66"/>
    <mergeCell ref="B67:C67"/>
    <mergeCell ref="D67:E67"/>
    <mergeCell ref="F67:G67"/>
    <mergeCell ref="I67:J67"/>
    <mergeCell ref="B68:C68"/>
    <mergeCell ref="D68:E68"/>
    <mergeCell ref="F68:G68"/>
    <mergeCell ref="I68:J68"/>
    <mergeCell ref="B73:C73"/>
    <mergeCell ref="D73:E73"/>
    <mergeCell ref="F73:G73"/>
    <mergeCell ref="I73:J73"/>
    <mergeCell ref="B74:C74"/>
    <mergeCell ref="D74:E74"/>
    <mergeCell ref="F74:G74"/>
    <mergeCell ref="I74:J74"/>
    <mergeCell ref="B71:C71"/>
    <mergeCell ref="D71:E71"/>
    <mergeCell ref="F71:G71"/>
    <mergeCell ref="I71:J71"/>
    <mergeCell ref="B72:C72"/>
    <mergeCell ref="D72:E72"/>
    <mergeCell ref="F72:G72"/>
    <mergeCell ref="I72:J72"/>
    <mergeCell ref="B77:C77"/>
    <mergeCell ref="D77:E77"/>
    <mergeCell ref="F77:G77"/>
    <mergeCell ref="I77:M77"/>
    <mergeCell ref="B78:C78"/>
    <mergeCell ref="D78:E78"/>
    <mergeCell ref="F78:G78"/>
    <mergeCell ref="I78:J78"/>
    <mergeCell ref="B75:C75"/>
    <mergeCell ref="D75:E75"/>
    <mergeCell ref="F75:G75"/>
    <mergeCell ref="I75:J75"/>
    <mergeCell ref="B76:C76"/>
    <mergeCell ref="D76:E76"/>
    <mergeCell ref="F76:G76"/>
    <mergeCell ref="I76:M76"/>
    <mergeCell ref="D87:E87"/>
    <mergeCell ref="F87:G87"/>
    <mergeCell ref="I87:J87"/>
    <mergeCell ref="D88:E88"/>
    <mergeCell ref="F88:G88"/>
    <mergeCell ref="I88:J88"/>
    <mergeCell ref="D84:E84"/>
    <mergeCell ref="F84:G84"/>
    <mergeCell ref="D85:E85"/>
    <mergeCell ref="F85:G85"/>
    <mergeCell ref="I85:J85"/>
    <mergeCell ref="D86:E86"/>
    <mergeCell ref="F86:G86"/>
    <mergeCell ref="I86:J86"/>
    <mergeCell ref="D92:E92"/>
    <mergeCell ref="I92:J92"/>
    <mergeCell ref="D93:E93"/>
    <mergeCell ref="I93:J93"/>
    <mergeCell ref="D94:E94"/>
    <mergeCell ref="I94:J94"/>
    <mergeCell ref="D89:E89"/>
    <mergeCell ref="F89:G89"/>
    <mergeCell ref="D90:E90"/>
    <mergeCell ref="I90:J90"/>
    <mergeCell ref="D91:E91"/>
    <mergeCell ref="I91:J91"/>
    <mergeCell ref="D100:E100"/>
    <mergeCell ref="F100:G100"/>
    <mergeCell ref="I100:M100"/>
    <mergeCell ref="D101:E101"/>
    <mergeCell ref="F101:G101"/>
    <mergeCell ref="I101:J101"/>
    <mergeCell ref="D95:E95"/>
    <mergeCell ref="I95:J95"/>
    <mergeCell ref="D96:E96"/>
    <mergeCell ref="I96:J96"/>
    <mergeCell ref="D99:E99"/>
    <mergeCell ref="F99:G99"/>
    <mergeCell ref="D110:E110"/>
    <mergeCell ref="F110:G110"/>
    <mergeCell ref="D111:E111"/>
    <mergeCell ref="F111:G111"/>
    <mergeCell ref="I111:J111"/>
    <mergeCell ref="D112:E112"/>
    <mergeCell ref="F112:G112"/>
    <mergeCell ref="D104:E104"/>
    <mergeCell ref="F104:G104"/>
    <mergeCell ref="D105:E105"/>
    <mergeCell ref="F105:G105"/>
    <mergeCell ref="I105:M105"/>
    <mergeCell ref="D106:E106"/>
    <mergeCell ref="I106:J106"/>
    <mergeCell ref="D118:E118"/>
    <mergeCell ref="I118:J118"/>
    <mergeCell ref="D119:E119"/>
    <mergeCell ref="D120:E120"/>
    <mergeCell ref="D121:E121"/>
    <mergeCell ref="D122:E122"/>
    <mergeCell ref="D113:E113"/>
    <mergeCell ref="D114:E114"/>
    <mergeCell ref="D115:E115"/>
    <mergeCell ref="D116:E116"/>
    <mergeCell ref="I116:J116"/>
    <mergeCell ref="D117:E117"/>
    <mergeCell ref="I117:J117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opLeftCell="A130" zoomScale="75" zoomScaleNormal="75" zoomScaleSheetLayoutView="106" workbookViewId="0">
      <selection activeCell="C11" sqref="C11"/>
    </sheetView>
  </sheetViews>
  <sheetFormatPr defaultRowHeight="26.25" x14ac:dyDescent="0.4"/>
  <cols>
    <col min="1" max="1" width="15.5703125" style="179" customWidth="1"/>
    <col min="2" max="2" width="29.28515625" style="179" customWidth="1"/>
    <col min="3" max="3" width="27.85546875" style="179" customWidth="1"/>
    <col min="4" max="4" width="26.28515625" style="179" customWidth="1"/>
    <col min="5" max="5" width="26" style="179" customWidth="1"/>
    <col min="6" max="6" width="24.5703125" style="179" customWidth="1"/>
    <col min="7" max="7" width="25" style="179" customWidth="1"/>
    <col min="8" max="8" width="25.5703125" style="179" customWidth="1"/>
    <col min="9" max="9" width="26.28515625" style="179" customWidth="1"/>
    <col min="10" max="10" width="22.42578125" style="179" customWidth="1"/>
    <col min="11" max="12" width="13.5703125" style="179" customWidth="1"/>
    <col min="13" max="14" width="9.140625" style="179"/>
    <col min="15" max="15" width="9.140625" style="179" customWidth="1"/>
    <col min="16" max="16" width="12.85546875" style="179" customWidth="1"/>
    <col min="17" max="17" width="22" style="179" customWidth="1"/>
    <col min="18" max="18" width="30.28515625" style="179" customWidth="1"/>
    <col min="19" max="19" width="25.140625" style="179" customWidth="1"/>
    <col min="20" max="20" width="9.140625" style="179"/>
    <col min="21" max="21" width="26.28515625" style="179" customWidth="1"/>
    <col min="22" max="16384" width="9.140625" style="179"/>
  </cols>
  <sheetData>
    <row r="1" spans="1:18" ht="90" x14ac:dyDescent="1.1499999999999999">
      <c r="A1" s="339" t="s">
        <v>168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8" x14ac:dyDescent="0.4">
      <c r="A2" s="180"/>
    </row>
    <row r="3" spans="1:18" ht="50.25" x14ac:dyDescent="0.7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8" ht="50.25" x14ac:dyDescent="0.7">
      <c r="A4" s="181" t="s">
        <v>149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8" ht="50.25" x14ac:dyDescent="0.7">
      <c r="A5" s="181" t="s">
        <v>150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8" ht="50.25" x14ac:dyDescent="0.7">
      <c r="A6" s="181" t="s">
        <v>151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8" ht="50.25" x14ac:dyDescent="0.7">
      <c r="A7" s="181" t="s">
        <v>152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8" ht="50.25" x14ac:dyDescent="0.7">
      <c r="A8" s="181" t="s">
        <v>176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8" ht="41.25" customHeight="1" x14ac:dyDescent="0.4">
      <c r="A9" s="340" t="s">
        <v>153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</row>
    <row r="10" spans="1:18" ht="59.25" customHeight="1" x14ac:dyDescent="0.4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</row>
    <row r="11" spans="1:18" ht="50.25" x14ac:dyDescent="0.7">
      <c r="A11" s="182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8" x14ac:dyDescent="0.4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</row>
    <row r="13" spans="1:18" x14ac:dyDescent="0.4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8" s="204" customFormat="1" x14ac:dyDescent="0.25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</row>
    <row r="15" spans="1:18" s="204" customFormat="1" ht="33" x14ac:dyDescent="0.2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R15" s="206"/>
    </row>
    <row r="16" spans="1:18" s="204" customFormat="1" ht="33" x14ac:dyDescent="0.2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</row>
    <row r="17" spans="1:19" s="204" customFormat="1" ht="35.25" x14ac:dyDescent="0.25">
      <c r="A17" s="207" t="s">
        <v>154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  <row r="18" spans="1:19" s="204" customFormat="1" ht="35.25" x14ac:dyDescent="0.25">
      <c r="A18" s="341" t="s">
        <v>155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R18" s="209"/>
    </row>
    <row r="19" spans="1:19" s="204" customFormat="1" ht="35.25" x14ac:dyDescent="0.25">
      <c r="A19" s="210" t="s">
        <v>156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R19" s="206"/>
    </row>
    <row r="20" spans="1:19" s="204" customFormat="1" x14ac:dyDescent="0.25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1:19" s="204" customFormat="1" x14ac:dyDescent="0.25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R21" s="211"/>
    </row>
    <row r="22" spans="1:19" s="204" customFormat="1" x14ac:dyDescent="0.25">
      <c r="A22" s="342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R22" s="212"/>
    </row>
    <row r="23" spans="1:19" s="204" customFormat="1" x14ac:dyDescent="0.25">
      <c r="A23" s="342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</row>
    <row r="24" spans="1:19" s="204" customFormat="1" x14ac:dyDescent="0.2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</row>
    <row r="25" spans="1:19" s="204" customFormat="1" x14ac:dyDescent="0.25">
      <c r="A25" s="342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</row>
    <row r="26" spans="1:19" s="204" customFormat="1" x14ac:dyDescent="0.25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R26" s="213"/>
    </row>
    <row r="27" spans="1:19" s="204" customFormat="1" x14ac:dyDescent="0.25">
      <c r="A27" s="342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R27" s="213"/>
    </row>
    <row r="28" spans="1:19" s="204" customFormat="1" x14ac:dyDescent="0.25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R28" s="214"/>
    </row>
    <row r="29" spans="1:19" s="204" customFormat="1" x14ac:dyDescent="0.25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R29" s="215"/>
    </row>
    <row r="30" spans="1:19" s="204" customFormat="1" x14ac:dyDescent="0.25">
      <c r="A30" s="342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R30" s="213"/>
      <c r="S30" s="206"/>
    </row>
    <row r="31" spans="1:19" s="204" customFormat="1" x14ac:dyDescent="0.25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R31" s="215"/>
      <c r="S31" s="206"/>
    </row>
    <row r="32" spans="1:19" s="204" customFormat="1" ht="35.25" x14ac:dyDescent="0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R32" s="214"/>
      <c r="S32" s="206"/>
    </row>
    <row r="33" spans="1:21" s="204" customFormat="1" ht="35.25" x14ac:dyDescent="0.2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R33" s="213"/>
    </row>
    <row r="34" spans="1:21" s="204" customFormat="1" ht="45.75" x14ac:dyDescent="0.25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R34" s="209"/>
    </row>
    <row r="35" spans="1:21" s="204" customFormat="1" ht="45.75" x14ac:dyDescent="0.25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R35" s="209"/>
    </row>
    <row r="36" spans="1:21" s="204" customFormat="1" ht="45.75" x14ac:dyDescent="0.25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R36" s="209"/>
    </row>
    <row r="37" spans="1:21" s="204" customFormat="1" ht="45.75" x14ac:dyDescent="0.25">
      <c r="A37" s="216" t="s">
        <v>157</v>
      </c>
      <c r="B37" s="217"/>
      <c r="C37" s="217"/>
      <c r="D37" s="217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R37" s="209"/>
    </row>
    <row r="38" spans="1:21" s="204" customFormat="1" ht="45.75" x14ac:dyDescent="0.25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U38" s="206"/>
    </row>
    <row r="39" spans="1:21" s="204" customFormat="1" ht="45.75" x14ac:dyDescent="0.25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R39" s="209"/>
      <c r="S39" s="206"/>
    </row>
    <row r="40" spans="1:21" s="204" customFormat="1" ht="45.75" x14ac:dyDescent="0.25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R40" s="209"/>
    </row>
    <row r="41" spans="1:21" s="204" customFormat="1" ht="45.75" x14ac:dyDescent="0.2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  <row r="42" spans="1:21" s="204" customFormat="1" ht="45.75" x14ac:dyDescent="0.2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R42" s="211"/>
      <c r="S42" s="209"/>
    </row>
    <row r="43" spans="1:21" s="204" customFormat="1" ht="45.75" x14ac:dyDescent="0.2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R43" s="211"/>
    </row>
    <row r="44" spans="1:21" s="204" customFormat="1" ht="45.75" x14ac:dyDescent="0.2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R44" s="211"/>
    </row>
    <row r="45" spans="1:21" s="204" customFormat="1" ht="33" x14ac:dyDescent="0.2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</row>
    <row r="46" spans="1:21" s="204" customFormat="1" ht="45.75" x14ac:dyDescent="0.25">
      <c r="A46" s="216" t="s">
        <v>158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R46" s="213"/>
    </row>
    <row r="47" spans="1:21" s="204" customFormat="1" x14ac:dyDescent="0.25">
      <c r="A47" s="337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R47" s="219"/>
    </row>
    <row r="48" spans="1:21" s="204" customFormat="1" x14ac:dyDescent="0.25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R48" s="219"/>
      <c r="S48" s="213"/>
    </row>
    <row r="49" spans="1:19" s="204" customFormat="1" x14ac:dyDescent="0.25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R49" s="219"/>
      <c r="S49" s="212"/>
    </row>
    <row r="50" spans="1:19" s="204" customFormat="1" x14ac:dyDescent="0.25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R50" s="219"/>
      <c r="S50" s="213"/>
    </row>
    <row r="51" spans="1:19" s="204" customFormat="1" x14ac:dyDescent="0.25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R51" s="220"/>
      <c r="S51" s="213"/>
    </row>
    <row r="52" spans="1:19" s="204" customFormat="1" x14ac:dyDescent="0.25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R52" s="219"/>
      <c r="S52" s="213"/>
    </row>
    <row r="53" spans="1:19" s="204" customFormat="1" x14ac:dyDescent="0.25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R53" s="221"/>
      <c r="S53" s="213"/>
    </row>
    <row r="54" spans="1:19" s="204" customFormat="1" x14ac:dyDescent="0.25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R54" s="215"/>
      <c r="S54" s="212"/>
    </row>
    <row r="55" spans="1:19" s="204" customFormat="1" x14ac:dyDescent="0.25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R55" s="213"/>
      <c r="S55" s="215"/>
    </row>
    <row r="56" spans="1:19" s="204" customFormat="1" x14ac:dyDescent="0.25">
      <c r="A56" s="33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R56" s="213"/>
      <c r="S56" s="213"/>
    </row>
    <row r="57" spans="1:19" s="204" customFormat="1" x14ac:dyDescent="0.25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R57" s="219"/>
      <c r="S57" s="213">
        <f>1047625.89/8651582.2*100</f>
        <v>12.109067055965788</v>
      </c>
    </row>
    <row r="58" spans="1:19" s="204" customFormat="1" ht="33" x14ac:dyDescent="0.2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R58" s="219"/>
      <c r="S58" s="212"/>
    </row>
    <row r="59" spans="1:19" s="204" customFormat="1" ht="33" x14ac:dyDescent="0.2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R59" s="219"/>
      <c r="S59" s="212"/>
    </row>
    <row r="60" spans="1:19" ht="45.75" x14ac:dyDescent="0.65">
      <c r="A60" s="189" t="s">
        <v>159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R60" s="39"/>
      <c r="S60" s="186"/>
    </row>
    <row r="61" spans="1:19" x14ac:dyDescent="0.4">
      <c r="A61" s="338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R61" s="39"/>
      <c r="S61" s="186"/>
    </row>
    <row r="62" spans="1:19" x14ac:dyDescent="0.4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R62" s="334"/>
      <c r="S62" s="186"/>
    </row>
    <row r="63" spans="1:19" x14ac:dyDescent="0.4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R63" s="334"/>
      <c r="S63" s="186"/>
    </row>
    <row r="64" spans="1:19" x14ac:dyDescent="0.4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R64" s="39"/>
      <c r="S64" s="187"/>
    </row>
    <row r="65" spans="1:19" x14ac:dyDescent="0.4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R65" s="39"/>
      <c r="S65" s="187"/>
    </row>
    <row r="66" spans="1:19" x14ac:dyDescent="0.4">
      <c r="A66" s="338"/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R66" s="39"/>
      <c r="S66" s="187"/>
    </row>
    <row r="67" spans="1:19" x14ac:dyDescent="0.4">
      <c r="A67" s="338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R67" s="187"/>
      <c r="S67" s="187"/>
    </row>
    <row r="68" spans="1:19" x14ac:dyDescent="0.4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R68" s="187"/>
      <c r="S68" s="187"/>
    </row>
    <row r="69" spans="1:19" ht="4.5" customHeight="1" x14ac:dyDescent="0.4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R69" s="39"/>
      <c r="S69" s="187"/>
    </row>
    <row r="70" spans="1:19" ht="33" x14ac:dyDescent="0.4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R70" s="39"/>
      <c r="S70" s="187"/>
    </row>
    <row r="71" spans="1:19" ht="60" customHeight="1" x14ac:dyDescent="0.6">
      <c r="A71" s="189" t="s">
        <v>160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R71" s="39"/>
      <c r="S71" s="187"/>
    </row>
    <row r="72" spans="1:19" ht="60" customHeight="1" x14ac:dyDescent="0.6">
      <c r="A72" s="189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R72" s="39"/>
      <c r="S72" s="187"/>
    </row>
    <row r="73" spans="1:19" x14ac:dyDescent="0.4">
      <c r="A73" s="335"/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R73" s="39"/>
      <c r="S73" s="187"/>
    </row>
    <row r="74" spans="1:19" x14ac:dyDescent="0.4">
      <c r="A74" s="335"/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R74" s="187"/>
      <c r="S74" s="187"/>
    </row>
    <row r="75" spans="1:19" x14ac:dyDescent="0.4">
      <c r="A75" s="335"/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R75" s="188"/>
      <c r="S75" s="187"/>
    </row>
    <row r="76" spans="1:19" x14ac:dyDescent="0.4">
      <c r="A76" s="335"/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R76" s="187"/>
      <c r="S76" s="187"/>
    </row>
    <row r="77" spans="1:19" x14ac:dyDescent="0.4">
      <c r="A77" s="335"/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R77" s="187"/>
      <c r="S77" s="187"/>
    </row>
    <row r="78" spans="1:19" x14ac:dyDescent="0.4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R78" s="187"/>
      <c r="S78" s="187"/>
    </row>
    <row r="79" spans="1:19" x14ac:dyDescent="0.4">
      <c r="A79" s="335"/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R79" s="187"/>
      <c r="S79" s="187"/>
    </row>
    <row r="80" spans="1:19" x14ac:dyDescent="0.4">
      <c r="A80" s="335"/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R80" s="187"/>
      <c r="S80" s="187"/>
    </row>
    <row r="81" spans="1:19" ht="33" x14ac:dyDescent="0.4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R81" s="187"/>
      <c r="S81" s="187"/>
    </row>
    <row r="82" spans="1:19" ht="76.5" customHeight="1" x14ac:dyDescent="0.6">
      <c r="A82" s="189" t="s">
        <v>161</v>
      </c>
      <c r="B82" s="185"/>
      <c r="C82" s="185"/>
      <c r="D82" s="185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R82" s="187"/>
      <c r="S82" s="187"/>
    </row>
    <row r="83" spans="1:19" ht="76.5" customHeight="1" x14ac:dyDescent="0.6">
      <c r="A83" s="189"/>
      <c r="B83" s="185"/>
      <c r="C83" s="185"/>
      <c r="D83" s="185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R83" s="187"/>
      <c r="S83" s="187"/>
    </row>
    <row r="84" spans="1:19" x14ac:dyDescent="0.4">
      <c r="A84" s="335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R84" s="187"/>
      <c r="S84" s="187"/>
    </row>
    <row r="85" spans="1:19" x14ac:dyDescent="0.4">
      <c r="A85" s="335"/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R85" s="187"/>
      <c r="S85" s="187"/>
    </row>
    <row r="86" spans="1:19" x14ac:dyDescent="0.4">
      <c r="A86" s="335"/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R86" s="188"/>
      <c r="S86" s="187"/>
    </row>
    <row r="87" spans="1:19" x14ac:dyDescent="0.4">
      <c r="A87" s="335"/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R87" s="187"/>
      <c r="S87" s="187"/>
    </row>
    <row r="88" spans="1:19" x14ac:dyDescent="0.4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R88" s="187"/>
      <c r="S88" s="187"/>
    </row>
    <row r="89" spans="1:19" x14ac:dyDescent="0.4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</row>
    <row r="90" spans="1:19" x14ac:dyDescent="0.4">
      <c r="A90" s="335"/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</row>
    <row r="91" spans="1:19" x14ac:dyDescent="0.4">
      <c r="A91" s="335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</row>
    <row r="92" spans="1:19" x14ac:dyDescent="0.4">
      <c r="A92" s="335"/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</row>
    <row r="93" spans="1:19" x14ac:dyDescent="0.4">
      <c r="A93" s="335"/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</row>
    <row r="94" spans="1:19" x14ac:dyDescent="0.4">
      <c r="A94" s="335"/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</row>
    <row r="95" spans="1:19" ht="33" x14ac:dyDescent="0.4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</row>
    <row r="96" spans="1:19" ht="45.75" x14ac:dyDescent="0.65">
      <c r="A96" s="192" t="s">
        <v>162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</row>
    <row r="97" spans="1:14" ht="45" x14ac:dyDescent="0.6">
      <c r="A97" s="336" t="s">
        <v>163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</row>
    <row r="98" spans="1:14" x14ac:dyDescent="0.4">
      <c r="A98" s="335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</row>
    <row r="99" spans="1:14" x14ac:dyDescent="0.4">
      <c r="A99" s="335"/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</row>
    <row r="100" spans="1:14" x14ac:dyDescent="0.4">
      <c r="A100" s="335"/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</row>
    <row r="101" spans="1:14" x14ac:dyDescent="0.4">
      <c r="A101" s="335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</row>
    <row r="102" spans="1:14" x14ac:dyDescent="0.4">
      <c r="A102" s="335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</row>
    <row r="103" spans="1:14" x14ac:dyDescent="0.4">
      <c r="A103" s="335"/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</row>
    <row r="104" spans="1:14" x14ac:dyDescent="0.4">
      <c r="A104" s="335"/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</row>
    <row r="105" spans="1:14" x14ac:dyDescent="0.4">
      <c r="A105" s="335"/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</row>
    <row r="106" spans="1:14" x14ac:dyDescent="0.4">
      <c r="A106" s="335"/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</row>
    <row r="107" spans="1:14" ht="33" x14ac:dyDescent="0.45">
      <c r="A107" s="183" t="s">
        <v>164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</row>
    <row r="108" spans="1:14" ht="45.75" x14ac:dyDescent="0.65">
      <c r="A108" s="190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</row>
    <row r="109" spans="1:14" ht="33" x14ac:dyDescent="0.4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</row>
    <row r="110" spans="1:14" ht="33" x14ac:dyDescent="0.4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</row>
    <row r="116" spans="1:21" x14ac:dyDescent="0.4">
      <c r="U116" s="179" t="s">
        <v>145</v>
      </c>
    </row>
    <row r="118" spans="1:21" ht="27" thickBot="1" x14ac:dyDescent="0.45">
      <c r="A118" s="193"/>
      <c r="B118" s="193"/>
      <c r="C118" s="193"/>
      <c r="D118" s="187"/>
    </row>
    <row r="120" spans="1:21" ht="34.5" x14ac:dyDescent="0.45">
      <c r="A120" s="184" t="s">
        <v>165</v>
      </c>
      <c r="B120" s="184"/>
      <c r="C120" s="184"/>
    </row>
    <row r="122" spans="1:21" ht="27" thickBot="1" x14ac:dyDescent="0.45">
      <c r="A122" s="193"/>
      <c r="B122" s="193"/>
      <c r="C122" s="193"/>
      <c r="D122" s="193"/>
    </row>
  </sheetData>
  <mergeCells count="12">
    <mergeCell ref="A47:N57"/>
    <mergeCell ref="A61:N68"/>
    <mergeCell ref="A1:N1"/>
    <mergeCell ref="A9:N10"/>
    <mergeCell ref="A12:N14"/>
    <mergeCell ref="A18:N18"/>
    <mergeCell ref="A20:N31"/>
    <mergeCell ref="R62:R63"/>
    <mergeCell ref="A73:N80"/>
    <mergeCell ref="A84:N94"/>
    <mergeCell ref="A97:N97"/>
    <mergeCell ref="A98:N106"/>
  </mergeCells>
  <pageMargins left="0.7" right="0.7" top="0.75" bottom="0.75" header="0.3" footer="0.3"/>
  <pageSetup scale="21" orientation="portrait" r:id="rId1"/>
  <rowBreaks count="1" manualBreakCount="1">
    <brk id="9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topLeftCell="A9" zoomScale="75" zoomScaleNormal="100" zoomScaleSheetLayoutView="75" workbookViewId="0">
      <selection activeCell="E30" sqref="E30"/>
    </sheetView>
  </sheetViews>
  <sheetFormatPr defaultRowHeight="18.75" x14ac:dyDescent="0.3"/>
  <cols>
    <col min="1" max="1" width="8.85546875" style="239" customWidth="1"/>
    <col min="2" max="2" width="25.140625" style="239" customWidth="1"/>
    <col min="3" max="4" width="22.7109375" style="239" customWidth="1"/>
    <col min="5" max="5" width="20.7109375" style="239" customWidth="1"/>
    <col min="6" max="6" width="23.85546875" style="239" customWidth="1"/>
    <col min="7" max="7" width="22.85546875" style="239" customWidth="1"/>
    <col min="8" max="8" width="20.85546875" style="239" customWidth="1"/>
    <col min="9" max="9" width="9.140625" style="239"/>
    <col min="10" max="10" width="17.85546875" style="239" bestFit="1" customWidth="1"/>
    <col min="11" max="16384" width="9.140625" style="239"/>
  </cols>
  <sheetData>
    <row r="1" spans="1:10" x14ac:dyDescent="0.3">
      <c r="A1" s="26" t="s">
        <v>0</v>
      </c>
      <c r="B1" s="203"/>
      <c r="C1" s="203"/>
      <c r="D1" s="203"/>
      <c r="E1" s="203"/>
      <c r="F1" s="203"/>
      <c r="G1" s="203"/>
      <c r="H1" s="203"/>
    </row>
    <row r="2" spans="1:10" x14ac:dyDescent="0.3">
      <c r="A2" s="26" t="s">
        <v>1</v>
      </c>
      <c r="B2" s="203"/>
      <c r="C2" s="203"/>
      <c r="D2" s="203"/>
      <c r="E2" s="203"/>
      <c r="F2" s="203"/>
      <c r="G2" s="203"/>
      <c r="H2" s="203"/>
    </row>
    <row r="3" spans="1:10" ht="19.5" thickBot="1" x14ac:dyDescent="0.35">
      <c r="A3" s="26" t="s">
        <v>2</v>
      </c>
      <c r="B3" s="203"/>
      <c r="C3" s="203"/>
      <c r="D3" s="203"/>
      <c r="E3" s="203"/>
      <c r="F3" s="203"/>
      <c r="G3" s="203"/>
      <c r="H3" s="203"/>
    </row>
    <row r="4" spans="1:10" ht="63" customHeight="1" x14ac:dyDescent="0.3">
      <c r="A4" s="240" t="s">
        <v>3</v>
      </c>
      <c r="B4" s="64" t="s">
        <v>4</v>
      </c>
      <c r="C4" s="344" t="s">
        <v>5</v>
      </c>
      <c r="D4" s="345"/>
      <c r="E4" s="346" t="s">
        <v>6</v>
      </c>
      <c r="F4" s="347"/>
      <c r="G4" s="241"/>
      <c r="H4" s="203"/>
    </row>
    <row r="5" spans="1:10" ht="33" customHeight="1" x14ac:dyDescent="0.3">
      <c r="A5" s="348" t="s">
        <v>7</v>
      </c>
      <c r="B5" s="348"/>
      <c r="C5" s="348"/>
      <c r="D5" s="348"/>
      <c r="E5" s="348"/>
      <c r="F5" s="348"/>
      <c r="G5" s="348"/>
      <c r="H5" s="203"/>
    </row>
    <row r="6" spans="1:10" ht="9.75" customHeight="1" x14ac:dyDescent="0.3">
      <c r="A6" s="203"/>
      <c r="B6" s="203"/>
      <c r="C6" s="203"/>
      <c r="D6" s="203"/>
      <c r="E6" s="203"/>
      <c r="F6" s="203"/>
      <c r="G6" s="203"/>
      <c r="H6" s="203"/>
    </row>
    <row r="7" spans="1:10" x14ac:dyDescent="0.3">
      <c r="A7" s="203"/>
      <c r="B7" s="203"/>
      <c r="C7" s="203"/>
      <c r="D7" s="203"/>
      <c r="E7" s="203"/>
      <c r="F7" s="203"/>
      <c r="G7" s="203"/>
      <c r="H7" s="203"/>
    </row>
    <row r="8" spans="1:10" x14ac:dyDescent="0.3">
      <c r="A8" s="203"/>
      <c r="B8" s="203"/>
      <c r="C8" s="203"/>
      <c r="D8" s="203"/>
      <c r="E8" s="203"/>
      <c r="F8" s="203"/>
      <c r="G8" s="203"/>
      <c r="H8" s="203"/>
    </row>
    <row r="9" spans="1:10" x14ac:dyDescent="0.3">
      <c r="A9" s="26" t="s">
        <v>8</v>
      </c>
      <c r="B9" s="203"/>
      <c r="C9" s="203"/>
      <c r="D9" s="203"/>
      <c r="E9" s="203"/>
      <c r="F9" s="203"/>
      <c r="G9" s="203"/>
      <c r="H9" s="203"/>
    </row>
    <row r="10" spans="1:10" ht="19.5" thickBot="1" x14ac:dyDescent="0.35">
      <c r="A10" s="26" t="s">
        <v>9</v>
      </c>
      <c r="B10" s="203"/>
      <c r="C10" s="203"/>
      <c r="D10" s="203"/>
      <c r="E10" s="203"/>
      <c r="F10" s="203"/>
      <c r="G10" s="203"/>
      <c r="H10" s="203"/>
    </row>
    <row r="11" spans="1:10" ht="19.5" thickBot="1" x14ac:dyDescent="0.35">
      <c r="A11" s="349" t="s">
        <v>3</v>
      </c>
      <c r="B11" s="351" t="s">
        <v>4</v>
      </c>
      <c r="C11" s="353" t="s">
        <v>53</v>
      </c>
      <c r="D11" s="354"/>
      <c r="E11" s="355" t="s">
        <v>138</v>
      </c>
      <c r="F11" s="356"/>
      <c r="G11" s="356"/>
      <c r="H11" s="357"/>
    </row>
    <row r="12" spans="1:10" ht="79.5" thickBot="1" x14ac:dyDescent="0.35">
      <c r="A12" s="350"/>
      <c r="B12" s="352"/>
      <c r="C12" s="222" t="s">
        <v>50</v>
      </c>
      <c r="D12" s="222" t="s">
        <v>174</v>
      </c>
      <c r="E12" s="223" t="s">
        <v>139</v>
      </c>
      <c r="F12" s="222" t="s">
        <v>55</v>
      </c>
      <c r="G12" s="222" t="s">
        <v>175</v>
      </c>
      <c r="H12" s="223" t="s">
        <v>139</v>
      </c>
    </row>
    <row r="13" spans="1:10" ht="39.75" customHeight="1" thickBot="1" x14ac:dyDescent="0.35">
      <c r="A13" s="224">
        <v>1</v>
      </c>
      <c r="B13" s="225">
        <v>2</v>
      </c>
      <c r="C13" s="226"/>
      <c r="D13" s="225"/>
      <c r="E13" s="71">
        <v>10</v>
      </c>
      <c r="F13" s="103"/>
      <c r="G13" s="227"/>
      <c r="H13" s="103"/>
    </row>
    <row r="14" spans="1:10" ht="48.75" customHeight="1" thickBot="1" x14ac:dyDescent="0.35">
      <c r="A14" s="224">
        <v>11000</v>
      </c>
      <c r="B14" s="225" t="s">
        <v>167</v>
      </c>
      <c r="C14" s="228">
        <v>6179200.3899999997</v>
      </c>
      <c r="D14" s="229">
        <f>3120969.15+2239620.31+776430.27+38229.87</f>
        <v>6175249.6000000006</v>
      </c>
      <c r="E14" s="230">
        <f t="shared" ref="E14:E19" si="0">D14/C14</f>
        <v>0.99936063086635085</v>
      </c>
      <c r="F14" s="228">
        <v>6878698.6500000004</v>
      </c>
      <c r="G14" s="231">
        <v>6877325.7999999998</v>
      </c>
      <c r="H14" s="232">
        <f>G14/F14*100</f>
        <v>99.980042009835685</v>
      </c>
    </row>
    <row r="15" spans="1:10" ht="48.75" customHeight="1" thickBot="1" x14ac:dyDescent="0.35">
      <c r="A15" s="224">
        <v>13000</v>
      </c>
      <c r="B15" s="226" t="s">
        <v>11</v>
      </c>
      <c r="C15" s="228">
        <v>1505000</v>
      </c>
      <c r="D15" s="228">
        <f>411867.03+786263.37+70346.55+9671.87</f>
        <v>1278148.82</v>
      </c>
      <c r="E15" s="230">
        <f t="shared" si="0"/>
        <v>0.84926831893687715</v>
      </c>
      <c r="F15" s="228">
        <v>1047625.89</v>
      </c>
      <c r="G15" s="233">
        <v>882853.57</v>
      </c>
      <c r="H15" s="232">
        <f t="shared" ref="H15:H19" si="1">G15/F15*100</f>
        <v>84.271835817268695</v>
      </c>
    </row>
    <row r="16" spans="1:10" ht="48.75" customHeight="1" thickBot="1" x14ac:dyDescent="0.35">
      <c r="A16" s="224">
        <v>13200</v>
      </c>
      <c r="B16" s="226" t="s">
        <v>12</v>
      </c>
      <c r="C16" s="228">
        <v>202000</v>
      </c>
      <c r="D16" s="228">
        <f>167527.19+301.86</f>
        <v>167829.05</v>
      </c>
      <c r="E16" s="230">
        <f t="shared" si="0"/>
        <v>0.83083688118811871</v>
      </c>
      <c r="F16" s="228">
        <v>167465.17000000001</v>
      </c>
      <c r="G16" s="233">
        <v>157936.39000000001</v>
      </c>
      <c r="H16" s="232">
        <f t="shared" si="1"/>
        <v>94.30999293763594</v>
      </c>
      <c r="J16" s="242"/>
    </row>
    <row r="17" spans="1:10" ht="48.75" customHeight="1" thickBot="1" x14ac:dyDescent="0.35">
      <c r="A17" s="224">
        <v>21000</v>
      </c>
      <c r="B17" s="225" t="s">
        <v>13</v>
      </c>
      <c r="C17" s="228">
        <v>105000</v>
      </c>
      <c r="D17" s="228">
        <v>103360.17</v>
      </c>
      <c r="E17" s="230">
        <f t="shared" si="0"/>
        <v>0.98438257142857144</v>
      </c>
      <c r="F17" s="228">
        <v>70000</v>
      </c>
      <c r="G17" s="233">
        <v>67820</v>
      </c>
      <c r="H17" s="232">
        <f t="shared" si="1"/>
        <v>96.885714285714286</v>
      </c>
      <c r="J17" s="243"/>
    </row>
    <row r="18" spans="1:10" ht="48.75" customHeight="1" thickBot="1" x14ac:dyDescent="0.35">
      <c r="A18" s="224">
        <v>30000</v>
      </c>
      <c r="B18" s="226" t="s">
        <v>14</v>
      </c>
      <c r="C18" s="228">
        <v>587115</v>
      </c>
      <c r="D18" s="228">
        <v>375309.14</v>
      </c>
      <c r="E18" s="230">
        <f t="shared" si="0"/>
        <v>0.63924297624826487</v>
      </c>
      <c r="F18" s="228">
        <v>487792.5</v>
      </c>
      <c r="G18" s="233">
        <v>90255.6</v>
      </c>
      <c r="H18" s="232">
        <f t="shared" si="1"/>
        <v>18.502867510263073</v>
      </c>
      <c r="J18" s="244"/>
    </row>
    <row r="19" spans="1:10" ht="48.75" customHeight="1" thickBot="1" x14ac:dyDescent="0.35">
      <c r="A19" s="224"/>
      <c r="B19" s="226" t="s">
        <v>15</v>
      </c>
      <c r="C19" s="234">
        <f>SUM(C14:C18)</f>
        <v>8578315.3900000006</v>
      </c>
      <c r="D19" s="235">
        <f>SUM(D14:D18)</f>
        <v>8099896.7800000003</v>
      </c>
      <c r="E19" s="236">
        <f t="shared" si="0"/>
        <v>0.94422930514332604</v>
      </c>
      <c r="F19" s="234">
        <f>SUM(F14:F18)</f>
        <v>8651582.2100000009</v>
      </c>
      <c r="G19" s="237">
        <f>SUM(G14:G18)</f>
        <v>8076191.3599999994</v>
      </c>
      <c r="H19" s="238">
        <f t="shared" si="1"/>
        <v>93.349299168250042</v>
      </c>
    </row>
    <row r="22" spans="1:10" x14ac:dyDescent="0.3">
      <c r="F22" s="245"/>
      <c r="H22" s="243"/>
    </row>
    <row r="23" spans="1:10" x14ac:dyDescent="0.3">
      <c r="F23" s="245"/>
      <c r="H23" s="243"/>
    </row>
    <row r="24" spans="1:10" x14ac:dyDescent="0.3">
      <c r="F24" s="245"/>
      <c r="H24" s="243"/>
    </row>
    <row r="25" spans="1:10" x14ac:dyDescent="0.3">
      <c r="F25" s="245"/>
      <c r="H25" s="243"/>
    </row>
    <row r="26" spans="1:10" x14ac:dyDescent="0.3">
      <c r="F26" s="245"/>
      <c r="H26" s="243"/>
    </row>
    <row r="27" spans="1:10" x14ac:dyDescent="0.3">
      <c r="F27" s="245"/>
    </row>
    <row r="28" spans="1:10" x14ac:dyDescent="0.3">
      <c r="F28" s="245"/>
    </row>
    <row r="29" spans="1:10" x14ac:dyDescent="0.3">
      <c r="F29" s="245"/>
      <c r="H29" s="246"/>
      <c r="I29" s="343"/>
      <c r="J29" s="343"/>
    </row>
    <row r="30" spans="1:10" x14ac:dyDescent="0.3">
      <c r="F30" s="94"/>
      <c r="H30" s="246"/>
      <c r="I30" s="343"/>
      <c r="J30" s="343"/>
    </row>
    <row r="31" spans="1:10" x14ac:dyDescent="0.3">
      <c r="F31" s="247"/>
      <c r="H31" s="246"/>
      <c r="I31" s="343"/>
      <c r="J31" s="343"/>
    </row>
    <row r="32" spans="1:10" x14ac:dyDescent="0.3">
      <c r="F32" s="243"/>
    </row>
  </sheetData>
  <mergeCells count="9">
    <mergeCell ref="I29:I31"/>
    <mergeCell ref="J29:J31"/>
    <mergeCell ref="C4:D4"/>
    <mergeCell ref="E4:F4"/>
    <mergeCell ref="A5:G5"/>
    <mergeCell ref="A11:A12"/>
    <mergeCell ref="B11:B12"/>
    <mergeCell ref="C11:D11"/>
    <mergeCell ref="E11:H11"/>
  </mergeCells>
  <pageMargins left="0.7" right="0.7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view="pageBreakPreview" topLeftCell="A100" zoomScale="60" zoomScaleNormal="100" workbookViewId="0">
      <selection activeCell="C76" sqref="C76"/>
    </sheetView>
  </sheetViews>
  <sheetFormatPr defaultRowHeight="18.75" x14ac:dyDescent="0.3"/>
  <cols>
    <col min="1" max="1" width="11.85546875" style="61" customWidth="1"/>
    <col min="2" max="2" width="51.140625" style="61" customWidth="1"/>
    <col min="3" max="3" width="38.28515625" style="145" customWidth="1"/>
    <col min="4" max="4" width="24.140625" style="61" customWidth="1"/>
    <col min="5" max="5" width="19.28515625" style="61" customWidth="1"/>
    <col min="6" max="6" width="31" customWidth="1"/>
    <col min="7" max="7" width="24" bestFit="1" customWidth="1"/>
    <col min="8" max="8" width="20.140625" customWidth="1"/>
    <col min="9" max="9" width="18.28515625" style="61" bestFit="1" customWidth="1"/>
    <col min="10" max="10" width="13.5703125" style="61" customWidth="1"/>
    <col min="11" max="11" width="9.140625" style="61"/>
    <col min="12" max="12" width="10.28515625" style="61" bestFit="1" customWidth="1"/>
    <col min="13" max="16384" width="9.140625" style="61"/>
  </cols>
  <sheetData>
    <row r="1" spans="1:12" x14ac:dyDescent="0.3">
      <c r="A1" s="26" t="s">
        <v>11</v>
      </c>
    </row>
    <row r="2" spans="1:12" ht="19.5" thickBot="1" x14ac:dyDescent="0.35">
      <c r="A2" s="26" t="s">
        <v>58</v>
      </c>
    </row>
    <row r="3" spans="1:12" ht="19.5" thickBot="1" x14ac:dyDescent="0.35">
      <c r="A3" s="62"/>
      <c r="B3" s="63"/>
      <c r="C3" s="64"/>
      <c r="D3" s="64"/>
      <c r="E3" s="64"/>
    </row>
    <row r="4" spans="1:12" ht="37.5" x14ac:dyDescent="0.3">
      <c r="A4" s="65">
        <v>13000</v>
      </c>
      <c r="B4" s="66" t="s">
        <v>59</v>
      </c>
      <c r="C4" s="161" t="s">
        <v>170</v>
      </c>
      <c r="D4" s="67" t="s">
        <v>169</v>
      </c>
      <c r="E4" s="67" t="s">
        <v>10</v>
      </c>
      <c r="F4" s="67" t="s">
        <v>55</v>
      </c>
      <c r="G4" s="67" t="s">
        <v>169</v>
      </c>
      <c r="H4" s="67" t="s">
        <v>10</v>
      </c>
    </row>
    <row r="5" spans="1:12" ht="34.5" customHeight="1" x14ac:dyDescent="0.35">
      <c r="A5" s="67">
        <v>1310</v>
      </c>
      <c r="B5" s="67" t="s">
        <v>60</v>
      </c>
      <c r="C5" s="68">
        <f>C6+C7+C8+C9+C10</f>
        <v>458000</v>
      </c>
      <c r="D5" s="109">
        <f>D6+D7+D8+D9+D10</f>
        <v>373498.82</v>
      </c>
      <c r="E5" s="70">
        <f>D5/C5</f>
        <v>0.81549960698689961</v>
      </c>
      <c r="F5" s="68">
        <f>F6+F7+F8+F9+F10</f>
        <v>85000</v>
      </c>
      <c r="G5" s="162">
        <f>G6+G7+G8+G9+G10</f>
        <v>40470.200000000004</v>
      </c>
      <c r="H5" s="172">
        <f>G5/F5</f>
        <v>0.47612000000000004</v>
      </c>
    </row>
    <row r="6" spans="1:12" ht="21" x14ac:dyDescent="0.35">
      <c r="A6" s="71">
        <v>13130</v>
      </c>
      <c r="B6" s="71" t="s">
        <v>61</v>
      </c>
      <c r="C6" s="72">
        <v>5000</v>
      </c>
      <c r="D6" s="157">
        <v>1920</v>
      </c>
      <c r="E6" s="70">
        <f t="shared" ref="E6:E10" si="0">D6/C6</f>
        <v>0.38400000000000001</v>
      </c>
      <c r="F6" s="73">
        <v>2000</v>
      </c>
      <c r="G6" s="164">
        <v>1145</v>
      </c>
      <c r="H6" s="172">
        <f t="shared" ref="H6:H62" si="1">G6/F6</f>
        <v>0.57250000000000001</v>
      </c>
      <c r="J6" s="74"/>
    </row>
    <row r="7" spans="1:12" ht="21" x14ac:dyDescent="0.35">
      <c r="A7" s="71">
        <v>13140</v>
      </c>
      <c r="B7" s="71" t="s">
        <v>62</v>
      </c>
      <c r="C7" s="72">
        <v>150000</v>
      </c>
      <c r="D7" s="157">
        <v>125255.53</v>
      </c>
      <c r="E7" s="70">
        <f t="shared" si="0"/>
        <v>0.83503686666666666</v>
      </c>
      <c r="F7" s="73">
        <v>30000</v>
      </c>
      <c r="G7" s="164">
        <v>14377.44</v>
      </c>
      <c r="H7" s="172">
        <f t="shared" si="1"/>
        <v>0.47924800000000001</v>
      </c>
      <c r="J7" s="74"/>
    </row>
    <row r="8" spans="1:12" ht="21" x14ac:dyDescent="0.35">
      <c r="A8" s="71">
        <v>13141</v>
      </c>
      <c r="B8" s="75" t="s">
        <v>140</v>
      </c>
      <c r="C8" s="72">
        <v>150000</v>
      </c>
      <c r="D8" s="157">
        <v>122962.81</v>
      </c>
      <c r="E8" s="70">
        <f t="shared" si="0"/>
        <v>0.81975206666666667</v>
      </c>
      <c r="F8" s="73">
        <v>30000</v>
      </c>
      <c r="G8" s="164">
        <v>14673.4</v>
      </c>
      <c r="H8" s="172">
        <f t="shared" si="1"/>
        <v>0.48911333333333334</v>
      </c>
      <c r="J8" s="74"/>
    </row>
    <row r="9" spans="1:12" ht="21" x14ac:dyDescent="0.35">
      <c r="A9" s="71">
        <v>13142</v>
      </c>
      <c r="B9" s="75" t="s">
        <v>63</v>
      </c>
      <c r="C9" s="72">
        <v>123000</v>
      </c>
      <c r="D9" s="157">
        <v>100493.09</v>
      </c>
      <c r="E9" s="70">
        <f t="shared" si="0"/>
        <v>0.81701699186991872</v>
      </c>
      <c r="F9" s="73">
        <v>20000</v>
      </c>
      <c r="G9" s="164">
        <v>9032.0400000000009</v>
      </c>
      <c r="H9" s="172">
        <f t="shared" si="1"/>
        <v>0.45160200000000006</v>
      </c>
      <c r="J9" s="74"/>
    </row>
    <row r="10" spans="1:12" ht="21" x14ac:dyDescent="0.35">
      <c r="A10" s="71">
        <v>13143</v>
      </c>
      <c r="B10" s="75" t="s">
        <v>141</v>
      </c>
      <c r="C10" s="72">
        <v>30000</v>
      </c>
      <c r="D10" s="157">
        <v>22867.39</v>
      </c>
      <c r="E10" s="70">
        <f t="shared" si="0"/>
        <v>0.76224633333333336</v>
      </c>
      <c r="F10" s="73">
        <v>3000</v>
      </c>
      <c r="G10" s="164">
        <v>1242.32</v>
      </c>
      <c r="H10" s="172">
        <f t="shared" si="1"/>
        <v>0.41410666666666662</v>
      </c>
      <c r="I10" s="77"/>
      <c r="J10" s="74"/>
    </row>
    <row r="11" spans="1:12" ht="21" x14ac:dyDescent="0.35">
      <c r="A11" s="361"/>
      <c r="B11" s="362"/>
      <c r="C11" s="362"/>
      <c r="D11" s="362"/>
      <c r="E11" s="363"/>
      <c r="G11" s="163"/>
      <c r="H11" s="172"/>
      <c r="J11" s="74"/>
    </row>
    <row r="12" spans="1:12" ht="21" x14ac:dyDescent="0.35">
      <c r="A12" s="364"/>
      <c r="B12" s="365"/>
      <c r="C12" s="366"/>
      <c r="D12" s="366"/>
      <c r="E12" s="363"/>
      <c r="G12" s="163"/>
      <c r="H12" s="172"/>
      <c r="J12" s="74"/>
    </row>
    <row r="13" spans="1:12" ht="37.5" customHeight="1" x14ac:dyDescent="0.35">
      <c r="A13" s="67">
        <v>1320</v>
      </c>
      <c r="B13" s="67" t="s">
        <v>64</v>
      </c>
      <c r="C13" s="76">
        <f>C14+C15+C16+C17+C18</f>
        <v>202000</v>
      </c>
      <c r="D13" s="109">
        <f>D14+D15+D16+D17+D18</f>
        <v>167829.05000000002</v>
      </c>
      <c r="E13" s="70">
        <f>D13/C13</f>
        <v>0.83083688118811894</v>
      </c>
      <c r="F13" s="76">
        <f>F14+F15+F16+F17+F18</f>
        <v>167465.16999999998</v>
      </c>
      <c r="G13" s="162">
        <f>G14+G15+G16+G17+G18</f>
        <v>157936.38999999998</v>
      </c>
      <c r="H13" s="172">
        <f t="shared" si="1"/>
        <v>0.94309992937635923</v>
      </c>
      <c r="J13" s="74"/>
      <c r="L13" s="77"/>
    </row>
    <row r="14" spans="1:12" ht="24" customHeight="1" x14ac:dyDescent="0.35">
      <c r="A14" s="71">
        <v>13210</v>
      </c>
      <c r="B14" s="71" t="s">
        <v>65</v>
      </c>
      <c r="C14" s="157">
        <v>82000</v>
      </c>
      <c r="D14" s="196">
        <f>69272.55+265.66</f>
        <v>69538.210000000006</v>
      </c>
      <c r="E14" s="70">
        <f t="shared" ref="E14:E18" si="2">D14/C14</f>
        <v>0.84802695121951233</v>
      </c>
      <c r="F14" s="73">
        <v>70000</v>
      </c>
      <c r="G14" s="164">
        <v>66819.009999999995</v>
      </c>
      <c r="H14" s="172">
        <f t="shared" si="1"/>
        <v>0.95455728571428566</v>
      </c>
      <c r="J14" s="74"/>
    </row>
    <row r="15" spans="1:12" ht="24" customHeight="1" x14ac:dyDescent="0.35">
      <c r="A15" s="71">
        <v>13220</v>
      </c>
      <c r="B15" s="71" t="s">
        <v>66</v>
      </c>
      <c r="C15" s="157">
        <v>9000</v>
      </c>
      <c r="D15" s="196">
        <f>7686.47+36.2</f>
        <v>7722.67</v>
      </c>
      <c r="E15" s="70">
        <f t="shared" si="2"/>
        <v>0.85807444444444447</v>
      </c>
      <c r="F15" s="73">
        <v>9000</v>
      </c>
      <c r="G15" s="164">
        <v>7134.61</v>
      </c>
      <c r="H15" s="172">
        <f t="shared" si="1"/>
        <v>0.79273444444444441</v>
      </c>
      <c r="J15" s="74"/>
    </row>
    <row r="16" spans="1:12" ht="24" customHeight="1" x14ac:dyDescent="0.35">
      <c r="A16" s="71">
        <v>13230</v>
      </c>
      <c r="B16" s="71" t="s">
        <v>67</v>
      </c>
      <c r="C16" s="157">
        <v>4000</v>
      </c>
      <c r="D16" s="197">
        <v>3225.09</v>
      </c>
      <c r="E16" s="70">
        <f t="shared" si="2"/>
        <v>0.80627250000000006</v>
      </c>
      <c r="F16" s="73">
        <v>3465.17</v>
      </c>
      <c r="G16" s="164">
        <v>2449.42</v>
      </c>
      <c r="H16" s="172">
        <f t="shared" si="1"/>
        <v>0.70686863847949744</v>
      </c>
    </row>
    <row r="17" spans="1:8" ht="21" x14ac:dyDescent="0.35">
      <c r="A17" s="71">
        <v>13240</v>
      </c>
      <c r="B17" s="71" t="s">
        <v>68</v>
      </c>
      <c r="C17" s="157">
        <v>76000</v>
      </c>
      <c r="D17" s="196">
        <v>61110.879999999997</v>
      </c>
      <c r="E17" s="70">
        <f t="shared" si="2"/>
        <v>0.80409052631578948</v>
      </c>
      <c r="F17" s="73">
        <v>58000</v>
      </c>
      <c r="G17" s="164">
        <v>56417.82</v>
      </c>
      <c r="H17" s="172">
        <f t="shared" si="1"/>
        <v>0.9727210344827586</v>
      </c>
    </row>
    <row r="18" spans="1:8" ht="21" x14ac:dyDescent="0.35">
      <c r="A18" s="71">
        <v>13250</v>
      </c>
      <c r="B18" s="71" t="s">
        <v>69</v>
      </c>
      <c r="C18" s="157">
        <v>31000</v>
      </c>
      <c r="D18" s="196">
        <v>26232.2</v>
      </c>
      <c r="E18" s="70">
        <f t="shared" si="2"/>
        <v>0.84620000000000006</v>
      </c>
      <c r="F18" s="73">
        <v>27000</v>
      </c>
      <c r="G18" s="164">
        <v>25115.53</v>
      </c>
      <c r="H18" s="172">
        <f t="shared" si="1"/>
        <v>0.93020481481481476</v>
      </c>
    </row>
    <row r="19" spans="1:8" ht="21" x14ac:dyDescent="0.35">
      <c r="D19" s="79"/>
      <c r="E19" s="79"/>
      <c r="H19" s="172"/>
    </row>
    <row r="20" spans="1:8" ht="21" x14ac:dyDescent="0.35">
      <c r="D20" s="79"/>
      <c r="E20" s="79"/>
      <c r="H20" s="172"/>
    </row>
    <row r="21" spans="1:8" ht="21" x14ac:dyDescent="0.35">
      <c r="A21" s="67">
        <v>1330</v>
      </c>
      <c r="B21" s="67" t="s">
        <v>70</v>
      </c>
      <c r="C21" s="76">
        <f>C22+C23+C24</f>
        <v>67000</v>
      </c>
      <c r="D21" s="109">
        <f>D22+D23+D24</f>
        <v>59801.69</v>
      </c>
      <c r="E21" s="70">
        <f>D21/C21</f>
        <v>0.89256253731343282</v>
      </c>
      <c r="F21" s="76">
        <f>F22+F23+F24</f>
        <v>71000</v>
      </c>
      <c r="G21" s="162">
        <f>G23+G24</f>
        <v>64223.329999999994</v>
      </c>
      <c r="H21" s="172">
        <f t="shared" si="1"/>
        <v>0.90455394366197173</v>
      </c>
    </row>
    <row r="22" spans="1:8" ht="21" x14ac:dyDescent="0.35">
      <c r="A22" s="71">
        <v>13310</v>
      </c>
      <c r="B22" s="71" t="s">
        <v>71</v>
      </c>
      <c r="C22" s="157">
        <v>1000</v>
      </c>
      <c r="D22" s="157">
        <v>887</v>
      </c>
      <c r="E22" s="70">
        <f t="shared" ref="E22:E24" si="3">D22/C22</f>
        <v>0.88700000000000001</v>
      </c>
      <c r="F22" s="73"/>
      <c r="G22" s="164"/>
      <c r="H22" s="172"/>
    </row>
    <row r="23" spans="1:8" ht="21" x14ac:dyDescent="0.35">
      <c r="A23" s="71">
        <v>13320</v>
      </c>
      <c r="B23" s="71" t="s">
        <v>72</v>
      </c>
      <c r="C23" s="157">
        <v>65000</v>
      </c>
      <c r="D23" s="157">
        <v>58823.69</v>
      </c>
      <c r="E23" s="70">
        <f t="shared" si="3"/>
        <v>0.90497984615384619</v>
      </c>
      <c r="F23" s="73">
        <v>70000</v>
      </c>
      <c r="G23" s="164">
        <v>64112.63</v>
      </c>
      <c r="H23" s="172">
        <f t="shared" si="1"/>
        <v>0.91589471428571423</v>
      </c>
    </row>
    <row r="24" spans="1:8" ht="21" x14ac:dyDescent="0.35">
      <c r="A24" s="71">
        <v>13330</v>
      </c>
      <c r="B24" s="71" t="s">
        <v>73</v>
      </c>
      <c r="C24" s="157">
        <v>1000</v>
      </c>
      <c r="D24" s="157">
        <v>91</v>
      </c>
      <c r="E24" s="70">
        <f t="shared" si="3"/>
        <v>9.0999999999999998E-2</v>
      </c>
      <c r="F24" s="73">
        <v>1000</v>
      </c>
      <c r="G24" s="164">
        <v>110.7</v>
      </c>
      <c r="H24" s="172">
        <f t="shared" si="1"/>
        <v>0.11070000000000001</v>
      </c>
    </row>
    <row r="25" spans="1:8" ht="21" x14ac:dyDescent="0.35">
      <c r="A25" s="71">
        <v>13340</v>
      </c>
      <c r="B25" s="71" t="s">
        <v>74</v>
      </c>
      <c r="C25" s="73"/>
      <c r="D25" s="147">
        <v>0</v>
      </c>
      <c r="E25" s="80"/>
      <c r="F25" s="73"/>
      <c r="G25" s="164"/>
      <c r="H25" s="172"/>
    </row>
    <row r="26" spans="1:8" ht="21" x14ac:dyDescent="0.35">
      <c r="A26" s="81"/>
      <c r="B26" s="362"/>
      <c r="C26" s="366"/>
      <c r="D26" s="81"/>
      <c r="E26" s="81"/>
      <c r="G26" s="163"/>
      <c r="H26" s="172"/>
    </row>
    <row r="27" spans="1:8" ht="21" x14ac:dyDescent="0.35">
      <c r="B27" s="365"/>
      <c r="C27" s="366"/>
      <c r="G27" s="163"/>
      <c r="H27" s="172"/>
    </row>
    <row r="28" spans="1:8" ht="21" x14ac:dyDescent="0.35">
      <c r="A28" s="67">
        <v>1340</v>
      </c>
      <c r="B28" s="67" t="s">
        <v>75</v>
      </c>
      <c r="C28" s="76">
        <f>C29+C32+C33+C34+C35</f>
        <v>140000</v>
      </c>
      <c r="D28" s="146">
        <f>D29+D32+D34</f>
        <v>100041.49</v>
      </c>
      <c r="E28" s="70">
        <f>D28/C28</f>
        <v>0.71458207142857144</v>
      </c>
      <c r="F28" s="76">
        <f>F29+F32+F33+F34+F35</f>
        <v>145200</v>
      </c>
      <c r="G28" s="162">
        <f>G29+G33+G34</f>
        <v>91190.17</v>
      </c>
      <c r="H28" s="172">
        <f t="shared" si="1"/>
        <v>0.6280314738292011</v>
      </c>
    </row>
    <row r="29" spans="1:8" ht="21" x14ac:dyDescent="0.35">
      <c r="A29" s="71">
        <v>13410</v>
      </c>
      <c r="B29" s="71" t="s">
        <v>76</v>
      </c>
      <c r="C29" s="157">
        <v>5000</v>
      </c>
      <c r="D29" s="157">
        <v>2350</v>
      </c>
      <c r="E29" s="70"/>
      <c r="F29" s="73">
        <v>200</v>
      </c>
      <c r="G29" s="164">
        <v>190</v>
      </c>
      <c r="H29" s="172">
        <f t="shared" si="1"/>
        <v>0.95</v>
      </c>
    </row>
    <row r="30" spans="1:8" ht="21" x14ac:dyDescent="0.35">
      <c r="A30" s="71">
        <v>13420</v>
      </c>
      <c r="B30" s="71" t="s">
        <v>77</v>
      </c>
      <c r="C30" s="157"/>
      <c r="D30" s="157"/>
      <c r="E30" s="70"/>
      <c r="F30" s="73"/>
      <c r="G30" s="164"/>
      <c r="H30" s="172"/>
    </row>
    <row r="31" spans="1:8" ht="21" x14ac:dyDescent="0.35">
      <c r="A31" s="71">
        <v>13430</v>
      </c>
      <c r="B31" s="71" t="s">
        <v>78</v>
      </c>
      <c r="C31" s="157"/>
      <c r="D31" s="157"/>
      <c r="E31" s="70"/>
      <c r="F31" s="73"/>
      <c r="G31" s="164"/>
      <c r="H31" s="172"/>
    </row>
    <row r="32" spans="1:8" ht="37.5" x14ac:dyDescent="0.35">
      <c r="A32" s="71">
        <v>13440</v>
      </c>
      <c r="B32" s="71" t="s">
        <v>79</v>
      </c>
      <c r="C32" s="157">
        <v>5000</v>
      </c>
      <c r="D32" s="157">
        <v>3474</v>
      </c>
      <c r="E32" s="70">
        <f t="shared" ref="E32:E34" si="4">D32/C32</f>
        <v>0.69479999999999997</v>
      </c>
      <c r="F32" s="73">
        <v>20000</v>
      </c>
      <c r="G32" s="164"/>
      <c r="H32" s="172">
        <f t="shared" si="1"/>
        <v>0</v>
      </c>
    </row>
    <row r="33" spans="1:8" ht="21" x14ac:dyDescent="0.35">
      <c r="A33" s="71">
        <v>13450</v>
      </c>
      <c r="B33" s="71" t="s">
        <v>80</v>
      </c>
      <c r="C33" s="157"/>
      <c r="D33" s="157"/>
      <c r="E33" s="70"/>
      <c r="F33" s="73">
        <v>4000</v>
      </c>
      <c r="G33" s="164">
        <v>3163.15</v>
      </c>
      <c r="H33" s="172">
        <f t="shared" si="1"/>
        <v>0.79078749999999998</v>
      </c>
    </row>
    <row r="34" spans="1:8" ht="21" x14ac:dyDescent="0.35">
      <c r="A34" s="71">
        <v>13460</v>
      </c>
      <c r="B34" s="71" t="s">
        <v>81</v>
      </c>
      <c r="C34" s="157">
        <v>130000</v>
      </c>
      <c r="D34" s="157">
        <v>94217.49</v>
      </c>
      <c r="E34" s="70">
        <f t="shared" si="4"/>
        <v>0.7247499230769231</v>
      </c>
      <c r="F34" s="73">
        <v>121000</v>
      </c>
      <c r="G34" s="164">
        <v>87837.02</v>
      </c>
      <c r="H34" s="172">
        <f t="shared" si="1"/>
        <v>0.72592578512396699</v>
      </c>
    </row>
    <row r="35" spans="1:8" ht="21" x14ac:dyDescent="0.35">
      <c r="A35" s="71">
        <v>13470</v>
      </c>
      <c r="B35" s="71" t="s">
        <v>82</v>
      </c>
      <c r="C35" s="82"/>
      <c r="D35" s="147"/>
      <c r="E35" s="73">
        <v>0</v>
      </c>
      <c r="F35" s="73"/>
      <c r="G35" s="78"/>
      <c r="H35" s="172"/>
    </row>
    <row r="36" spans="1:8" ht="21" x14ac:dyDescent="0.35">
      <c r="A36" s="71">
        <v>13780</v>
      </c>
      <c r="B36" s="71" t="s">
        <v>83</v>
      </c>
      <c r="C36" s="82"/>
      <c r="D36" s="147"/>
      <c r="E36" s="73">
        <v>0</v>
      </c>
      <c r="F36" s="73">
        <v>0</v>
      </c>
      <c r="G36" s="78"/>
      <c r="H36" s="172"/>
    </row>
    <row r="37" spans="1:8" ht="21" x14ac:dyDescent="0.35">
      <c r="A37" s="81"/>
      <c r="B37" s="362"/>
      <c r="C37" s="144"/>
      <c r="D37" s="81"/>
      <c r="E37" s="81"/>
      <c r="H37" s="172"/>
    </row>
    <row r="38" spans="1:8" ht="21" x14ac:dyDescent="0.35">
      <c r="B38" s="365"/>
      <c r="C38" s="144"/>
      <c r="H38" s="172"/>
    </row>
    <row r="39" spans="1:8" ht="57" x14ac:dyDescent="0.35">
      <c r="A39" s="83">
        <v>1350</v>
      </c>
      <c r="B39" s="84" t="s">
        <v>84</v>
      </c>
      <c r="C39" s="85">
        <f>C40+C41+C42+C48</f>
        <v>141000</v>
      </c>
      <c r="D39" s="109">
        <f>D41+D42+D48</f>
        <v>125457.90000000001</v>
      </c>
      <c r="E39" s="85">
        <f>D39/C39*100</f>
        <v>88.977234042553192</v>
      </c>
      <c r="F39" s="85">
        <f>F40+F42+F48+F49</f>
        <v>98000</v>
      </c>
      <c r="G39" s="165">
        <f>G40+G42+G48+G49</f>
        <v>73540.97</v>
      </c>
      <c r="H39" s="172">
        <f t="shared" si="1"/>
        <v>0.75041806122448984</v>
      </c>
    </row>
    <row r="40" spans="1:8" ht="21" x14ac:dyDescent="0.35">
      <c r="A40" s="86">
        <v>13501</v>
      </c>
      <c r="B40" s="87" t="s">
        <v>85</v>
      </c>
      <c r="C40" s="158">
        <v>10000</v>
      </c>
      <c r="D40" s="148"/>
      <c r="E40" s="85">
        <f t="shared" ref="E40:E48" si="5">D40/C40*100</f>
        <v>0</v>
      </c>
      <c r="F40" s="88">
        <v>9000</v>
      </c>
      <c r="G40" s="166">
        <v>8100</v>
      </c>
      <c r="H40" s="172">
        <f t="shared" si="1"/>
        <v>0.9</v>
      </c>
    </row>
    <row r="41" spans="1:8" ht="21" x14ac:dyDescent="0.35">
      <c r="A41" s="86">
        <v>13502</v>
      </c>
      <c r="B41" s="87" t="s">
        <v>86</v>
      </c>
      <c r="C41" s="158">
        <v>1000</v>
      </c>
      <c r="D41" s="157">
        <v>975</v>
      </c>
      <c r="E41" s="85">
        <f t="shared" si="5"/>
        <v>97.5</v>
      </c>
      <c r="F41" s="88"/>
      <c r="G41" s="166"/>
      <c r="H41" s="172"/>
    </row>
    <row r="42" spans="1:8" ht="21" x14ac:dyDescent="0.35">
      <c r="A42" s="86">
        <v>13503</v>
      </c>
      <c r="B42" s="87" t="s">
        <v>87</v>
      </c>
      <c r="C42" s="158">
        <v>110000</v>
      </c>
      <c r="D42" s="157">
        <v>109161.1</v>
      </c>
      <c r="E42" s="85">
        <f t="shared" si="5"/>
        <v>99.237363636363639</v>
      </c>
      <c r="F42" s="88">
        <v>58000</v>
      </c>
      <c r="G42" s="166">
        <v>57111.88</v>
      </c>
      <c r="H42" s="172">
        <f t="shared" si="1"/>
        <v>0.98468758620689656</v>
      </c>
    </row>
    <row r="43" spans="1:8" ht="38.25" x14ac:dyDescent="0.35">
      <c r="A43" s="86">
        <v>13504</v>
      </c>
      <c r="B43" s="87" t="s">
        <v>88</v>
      </c>
      <c r="C43" s="88"/>
      <c r="D43" s="150"/>
      <c r="E43" s="85"/>
      <c r="F43" s="88"/>
      <c r="G43" s="166"/>
      <c r="H43" s="172"/>
    </row>
    <row r="44" spans="1:8" ht="21" x14ac:dyDescent="0.35">
      <c r="A44" s="86">
        <v>13505</v>
      </c>
      <c r="B44" s="87" t="s">
        <v>89</v>
      </c>
      <c r="C44" s="88"/>
      <c r="D44" s="150"/>
      <c r="E44" s="85"/>
      <c r="F44" s="88"/>
      <c r="G44" s="166"/>
      <c r="H44" s="172"/>
    </row>
    <row r="45" spans="1:8" ht="38.25" x14ac:dyDescent="0.35">
      <c r="A45" s="86">
        <v>13506</v>
      </c>
      <c r="B45" s="87" t="s">
        <v>90</v>
      </c>
      <c r="C45" s="88"/>
      <c r="D45" s="150"/>
      <c r="E45" s="85"/>
      <c r="F45" s="88"/>
      <c r="G45" s="166"/>
      <c r="H45" s="172"/>
    </row>
    <row r="46" spans="1:8" ht="38.25" x14ac:dyDescent="0.35">
      <c r="A46" s="86">
        <v>13507</v>
      </c>
      <c r="B46" s="87" t="s">
        <v>91</v>
      </c>
      <c r="C46" s="88"/>
      <c r="D46" s="150"/>
      <c r="E46" s="85"/>
      <c r="F46" s="88"/>
      <c r="G46" s="166"/>
      <c r="H46" s="172"/>
    </row>
    <row r="47" spans="1:8" ht="21" x14ac:dyDescent="0.35">
      <c r="A47" s="86">
        <v>13508</v>
      </c>
      <c r="B47" s="87" t="s">
        <v>92</v>
      </c>
      <c r="C47" s="88"/>
      <c r="D47" s="150"/>
      <c r="E47" s="85"/>
      <c r="F47" s="88"/>
      <c r="G47" s="166"/>
      <c r="H47" s="172"/>
    </row>
    <row r="48" spans="1:8" ht="21" x14ac:dyDescent="0.35">
      <c r="A48" s="86">
        <v>13509</v>
      </c>
      <c r="B48" s="87" t="s">
        <v>93</v>
      </c>
      <c r="C48" s="88">
        <v>20000</v>
      </c>
      <c r="D48" s="157">
        <v>15321.8</v>
      </c>
      <c r="E48" s="85">
        <f t="shared" si="5"/>
        <v>76.608999999999995</v>
      </c>
      <c r="F48" s="88">
        <v>21000</v>
      </c>
      <c r="G48" s="166">
        <v>8132.49</v>
      </c>
      <c r="H48" s="172">
        <f t="shared" si="1"/>
        <v>0.38726142857142853</v>
      </c>
    </row>
    <row r="49" spans="1:8" ht="21" x14ac:dyDescent="0.35">
      <c r="A49" s="89">
        <v>13510</v>
      </c>
      <c r="B49" s="90" t="s">
        <v>94</v>
      </c>
      <c r="C49" s="91"/>
      <c r="D49" s="88"/>
      <c r="E49" s="88"/>
      <c r="F49" s="92">
        <v>10000</v>
      </c>
      <c r="G49" s="166">
        <v>196.6</v>
      </c>
      <c r="H49" s="172">
        <f t="shared" si="1"/>
        <v>1.966E-2</v>
      </c>
    </row>
    <row r="50" spans="1:8" ht="26.25" x14ac:dyDescent="0.4">
      <c r="A50" s="93"/>
      <c r="B50" s="94"/>
      <c r="C50" s="94"/>
      <c r="D50" s="95"/>
      <c r="E50" s="95"/>
      <c r="F50" s="96"/>
      <c r="G50" s="163"/>
      <c r="H50" s="172"/>
    </row>
    <row r="51" spans="1:8" ht="26.25" x14ac:dyDescent="0.4">
      <c r="A51" s="93"/>
      <c r="B51" s="94"/>
      <c r="C51" s="94"/>
      <c r="D51" s="95"/>
      <c r="E51" s="95"/>
      <c r="F51" s="96"/>
      <c r="G51" s="163"/>
      <c r="H51" s="172"/>
    </row>
    <row r="52" spans="1:8" ht="21" x14ac:dyDescent="0.35">
      <c r="B52" s="97"/>
      <c r="C52" s="94"/>
      <c r="G52" s="163"/>
      <c r="H52" s="172"/>
    </row>
    <row r="53" spans="1:8" ht="38.25" x14ac:dyDescent="0.35">
      <c r="A53" s="83">
        <v>1360</v>
      </c>
      <c r="B53" s="84" t="s">
        <v>95</v>
      </c>
      <c r="C53" s="98">
        <f>C54+C56</f>
        <v>115000</v>
      </c>
      <c r="D53" s="149">
        <f>D54+D56</f>
        <v>82091.649999999994</v>
      </c>
      <c r="E53" s="98">
        <f>D53/C53*100</f>
        <v>71.384043478260864</v>
      </c>
      <c r="F53" s="98">
        <f>F54+F56</f>
        <v>100000</v>
      </c>
      <c r="G53" s="162">
        <f>G54</f>
        <v>98521.16</v>
      </c>
      <c r="H53" s="172">
        <f t="shared" si="1"/>
        <v>0.98521160000000008</v>
      </c>
    </row>
    <row r="54" spans="1:8" ht="21" x14ac:dyDescent="0.35">
      <c r="A54" s="86">
        <v>13610</v>
      </c>
      <c r="B54" s="87" t="s">
        <v>96</v>
      </c>
      <c r="C54" s="157">
        <v>100000</v>
      </c>
      <c r="D54" s="157">
        <v>76407.149999999994</v>
      </c>
      <c r="E54" s="98">
        <f t="shared" ref="E54:E56" si="6">D54/C54*100</f>
        <v>76.407149999999987</v>
      </c>
      <c r="F54" s="100">
        <v>100000</v>
      </c>
      <c r="G54" s="164">
        <v>98521.16</v>
      </c>
      <c r="H54" s="172">
        <f t="shared" si="1"/>
        <v>0.98521160000000008</v>
      </c>
    </row>
    <row r="55" spans="1:8" ht="21" x14ac:dyDescent="0.35">
      <c r="A55" s="86">
        <v>13650</v>
      </c>
      <c r="B55" s="87" t="s">
        <v>97</v>
      </c>
      <c r="C55" s="157"/>
      <c r="D55" s="157"/>
      <c r="E55" s="98"/>
      <c r="F55" s="100"/>
      <c r="G55" s="78"/>
      <c r="H55" s="172"/>
    </row>
    <row r="56" spans="1:8" ht="21" x14ac:dyDescent="0.35">
      <c r="A56" s="86">
        <v>13660</v>
      </c>
      <c r="B56" s="87" t="s">
        <v>98</v>
      </c>
      <c r="C56" s="157">
        <v>15000</v>
      </c>
      <c r="D56" s="157">
        <v>5684.5</v>
      </c>
      <c r="E56" s="98">
        <f t="shared" si="6"/>
        <v>37.896666666666668</v>
      </c>
      <c r="F56" s="100"/>
      <c r="G56" s="78"/>
      <c r="H56" s="172"/>
    </row>
    <row r="57" spans="1:8" ht="21" x14ac:dyDescent="0.35">
      <c r="A57" s="86">
        <v>13670</v>
      </c>
      <c r="B57" s="87" t="s">
        <v>99</v>
      </c>
      <c r="C57" s="100">
        <v>0</v>
      </c>
      <c r="D57" s="104"/>
      <c r="E57" s="98"/>
      <c r="F57" s="100">
        <v>0</v>
      </c>
      <c r="G57" s="78"/>
      <c r="H57" s="172"/>
    </row>
    <row r="58" spans="1:8" ht="21" x14ac:dyDescent="0.35">
      <c r="A58" s="86">
        <v>13680</v>
      </c>
      <c r="B58" s="87" t="s">
        <v>100</v>
      </c>
      <c r="C58" s="100">
        <v>0</v>
      </c>
      <c r="D58" s="104"/>
      <c r="E58" s="98"/>
      <c r="F58" s="100">
        <v>0</v>
      </c>
      <c r="G58" s="78"/>
      <c r="H58" s="172"/>
    </row>
    <row r="59" spans="1:8" ht="21" x14ac:dyDescent="0.35">
      <c r="A59" s="367"/>
      <c r="B59" s="369"/>
      <c r="C59" s="359"/>
      <c r="D59" s="371"/>
      <c r="E59" s="371"/>
      <c r="H59" s="172"/>
    </row>
    <row r="60" spans="1:8" ht="21" x14ac:dyDescent="0.35">
      <c r="A60" s="368"/>
      <c r="B60" s="359"/>
      <c r="C60" s="359"/>
      <c r="D60" s="372"/>
      <c r="E60" s="372"/>
      <c r="H60" s="172"/>
    </row>
    <row r="61" spans="1:8" ht="21" x14ac:dyDescent="0.35">
      <c r="A61" s="367"/>
      <c r="B61" s="370"/>
      <c r="C61" s="359"/>
      <c r="D61" s="371"/>
      <c r="E61" s="371"/>
      <c r="H61" s="172"/>
    </row>
    <row r="62" spans="1:8" ht="38.25" x14ac:dyDescent="0.35">
      <c r="A62" s="83">
        <v>1370</v>
      </c>
      <c r="B62" s="84" t="s">
        <v>101</v>
      </c>
      <c r="C62" s="98">
        <f>C64+C69+C70</f>
        <v>83000</v>
      </c>
      <c r="D62" s="151">
        <f>D69+D70</f>
        <v>64043.75</v>
      </c>
      <c r="E62" s="98">
        <f>D62/C62*100</f>
        <v>77.161144578313255</v>
      </c>
      <c r="F62" s="98">
        <f>F64+F69+F70</f>
        <v>30000</v>
      </c>
      <c r="G62" s="162">
        <f>G70</f>
        <v>29252.29</v>
      </c>
      <c r="H62" s="172">
        <f t="shared" si="1"/>
        <v>0.97507633333333332</v>
      </c>
    </row>
    <row r="63" spans="1:8" ht="21" x14ac:dyDescent="0.35">
      <c r="A63" s="86">
        <v>13710</v>
      </c>
      <c r="B63" s="87" t="s">
        <v>102</v>
      </c>
      <c r="C63" s="157"/>
      <c r="D63" s="152"/>
      <c r="E63" s="98"/>
      <c r="F63" s="100">
        <v>0</v>
      </c>
      <c r="G63" s="164"/>
      <c r="H63" s="172"/>
    </row>
    <row r="64" spans="1:8" ht="21" x14ac:dyDescent="0.35">
      <c r="A64" s="86">
        <v>13720</v>
      </c>
      <c r="B64" s="87" t="s">
        <v>103</v>
      </c>
      <c r="C64" s="157">
        <v>10000</v>
      </c>
      <c r="D64" s="153"/>
      <c r="E64" s="98"/>
      <c r="F64" s="100"/>
      <c r="G64" s="164"/>
      <c r="H64" s="172"/>
    </row>
    <row r="65" spans="1:9" ht="21" x14ac:dyDescent="0.35">
      <c r="A65" s="86">
        <v>13730</v>
      </c>
      <c r="B65" s="87" t="s">
        <v>104</v>
      </c>
      <c r="C65" s="157"/>
      <c r="D65" s="153"/>
      <c r="E65" s="98"/>
      <c r="F65" s="100"/>
      <c r="G65" s="164"/>
      <c r="H65" s="172"/>
    </row>
    <row r="66" spans="1:9" ht="21" x14ac:dyDescent="0.35">
      <c r="A66" s="86">
        <v>13740</v>
      </c>
      <c r="B66" s="87" t="s">
        <v>105</v>
      </c>
      <c r="C66" s="157"/>
      <c r="D66" s="153"/>
      <c r="E66" s="98"/>
      <c r="F66" s="100"/>
      <c r="G66" s="164"/>
      <c r="H66" s="172"/>
    </row>
    <row r="67" spans="1:9" ht="21" x14ac:dyDescent="0.35">
      <c r="A67" s="86">
        <v>13750</v>
      </c>
      <c r="B67" s="87" t="s">
        <v>106</v>
      </c>
      <c r="C67" s="157"/>
      <c r="D67" s="153"/>
      <c r="E67" s="98"/>
      <c r="F67" s="100"/>
      <c r="G67" s="164"/>
      <c r="H67" s="172"/>
    </row>
    <row r="68" spans="1:9" ht="21" x14ac:dyDescent="0.35">
      <c r="A68" s="86">
        <v>13760</v>
      </c>
      <c r="B68" s="87" t="s">
        <v>107</v>
      </c>
      <c r="C68" s="157"/>
      <c r="D68" s="153"/>
      <c r="E68" s="98"/>
      <c r="F68" s="100"/>
      <c r="G68" s="164"/>
      <c r="H68" s="172"/>
    </row>
    <row r="69" spans="1:9" ht="21" x14ac:dyDescent="0.35">
      <c r="A69" s="86">
        <v>13770</v>
      </c>
      <c r="B69" s="87" t="s">
        <v>108</v>
      </c>
      <c r="C69" s="157">
        <v>8000</v>
      </c>
      <c r="D69" s="157">
        <v>5315</v>
      </c>
      <c r="E69" s="98">
        <f t="shared" ref="E69:E110" si="7">D69/C69*100</f>
        <v>66.4375</v>
      </c>
      <c r="F69" s="100"/>
      <c r="G69" s="164"/>
      <c r="H69" s="172"/>
    </row>
    <row r="70" spans="1:9" ht="21.75" thickBot="1" x14ac:dyDescent="0.4">
      <c r="A70" s="248">
        <v>13780</v>
      </c>
      <c r="B70" s="249" t="s">
        <v>109</v>
      </c>
      <c r="C70" s="250">
        <v>65000</v>
      </c>
      <c r="D70" s="250">
        <v>58728.75</v>
      </c>
      <c r="E70" s="251">
        <f t="shared" si="7"/>
        <v>90.351923076923086</v>
      </c>
      <c r="F70" s="252">
        <v>30000</v>
      </c>
      <c r="G70" s="253">
        <v>29252.29</v>
      </c>
      <c r="H70" s="254">
        <f t="shared" ref="H70:H110" si="8">G70/F70</f>
        <v>0.97507633333333332</v>
      </c>
    </row>
    <row r="71" spans="1:9" ht="21" x14ac:dyDescent="0.35">
      <c r="A71" s="259"/>
      <c r="B71" s="347"/>
      <c r="C71" s="347"/>
      <c r="D71" s="260"/>
      <c r="E71" s="268"/>
      <c r="F71" s="261"/>
      <c r="G71" s="262"/>
      <c r="H71" s="263"/>
    </row>
    <row r="72" spans="1:9" ht="21" x14ac:dyDescent="0.35">
      <c r="A72" s="281"/>
      <c r="B72" s="359"/>
      <c r="C72" s="359"/>
      <c r="D72" s="202"/>
      <c r="E72" s="267"/>
      <c r="F72" s="273"/>
      <c r="G72" s="282"/>
      <c r="H72" s="283"/>
    </row>
    <row r="73" spans="1:9" ht="38.25" x14ac:dyDescent="0.35">
      <c r="A73" s="83">
        <v>1380</v>
      </c>
      <c r="B73" s="84" t="s">
        <v>110</v>
      </c>
      <c r="C73" s="84"/>
      <c r="D73" s="285">
        <f>D74+D75</f>
        <v>0</v>
      </c>
      <c r="E73" s="98"/>
      <c r="F73" s="169"/>
      <c r="G73" s="170">
        <f>G74</f>
        <v>0</v>
      </c>
      <c r="H73" s="172"/>
    </row>
    <row r="74" spans="1:9" ht="21" x14ac:dyDescent="0.35">
      <c r="A74" s="86">
        <v>13810</v>
      </c>
      <c r="B74" s="87" t="s">
        <v>111</v>
      </c>
      <c r="C74" s="87"/>
      <c r="D74" s="286"/>
      <c r="E74" s="98"/>
      <c r="F74" s="101"/>
      <c r="G74" s="167"/>
      <c r="H74" s="172"/>
      <c r="I74" s="74"/>
    </row>
    <row r="75" spans="1:9" ht="21" x14ac:dyDescent="0.35">
      <c r="A75" s="86">
        <v>13820</v>
      </c>
      <c r="B75" s="87" t="s">
        <v>112</v>
      </c>
      <c r="C75" s="87"/>
      <c r="D75" s="286"/>
      <c r="E75" s="98"/>
      <c r="F75" s="103"/>
      <c r="G75" s="102"/>
      <c r="H75" s="172"/>
    </row>
    <row r="76" spans="1:9" ht="21" x14ac:dyDescent="0.35">
      <c r="A76" s="86">
        <v>13821</v>
      </c>
      <c r="B76" s="87" t="s">
        <v>113</v>
      </c>
      <c r="C76" s="87"/>
      <c r="D76" s="287"/>
      <c r="E76" s="98"/>
      <c r="F76" s="103"/>
      <c r="G76" s="102"/>
      <c r="H76" s="172"/>
    </row>
    <row r="77" spans="1:9" ht="21" x14ac:dyDescent="0.35">
      <c r="A77" s="86">
        <v>13830</v>
      </c>
      <c r="B77" s="87" t="s">
        <v>114</v>
      </c>
      <c r="C77" s="87"/>
      <c r="D77" s="104"/>
      <c r="E77" s="98"/>
      <c r="F77" s="102"/>
      <c r="G77" s="102"/>
      <c r="H77" s="172"/>
    </row>
    <row r="78" spans="1:9" ht="21" x14ac:dyDescent="0.35">
      <c r="A78" s="86">
        <v>13850</v>
      </c>
      <c r="B78" s="87" t="s">
        <v>115</v>
      </c>
      <c r="C78" s="87"/>
      <c r="D78" s="104"/>
      <c r="E78" s="98"/>
      <c r="F78" s="102"/>
      <c r="G78" s="102"/>
      <c r="H78" s="172"/>
    </row>
    <row r="79" spans="1:9" ht="21" x14ac:dyDescent="0.35">
      <c r="A79" s="281"/>
      <c r="B79" s="359"/>
      <c r="C79" s="201"/>
      <c r="D79" s="202"/>
      <c r="E79" s="267"/>
      <c r="F79" s="273"/>
      <c r="G79" s="273"/>
      <c r="H79" s="284"/>
    </row>
    <row r="80" spans="1:9" ht="21.75" thickBot="1" x14ac:dyDescent="0.4">
      <c r="A80" s="275"/>
      <c r="B80" s="360"/>
      <c r="C80" s="276"/>
      <c r="D80" s="265"/>
      <c r="E80" s="269"/>
      <c r="F80" s="266"/>
      <c r="G80" s="266"/>
      <c r="H80" s="277"/>
    </row>
    <row r="81" spans="1:8" ht="38.25" x14ac:dyDescent="0.35">
      <c r="A81" s="255">
        <v>1395</v>
      </c>
      <c r="B81" s="270" t="s">
        <v>116</v>
      </c>
      <c r="C81" s="257">
        <f>C82+C83+C84</f>
        <v>25400</v>
      </c>
      <c r="D81" s="271">
        <f>D82+D83+D84</f>
        <v>24768.73</v>
      </c>
      <c r="E81" s="257">
        <f t="shared" si="7"/>
        <v>97.514685039370079</v>
      </c>
      <c r="F81" s="257">
        <f>F82+F83+F84</f>
        <v>25200</v>
      </c>
      <c r="G81" s="272">
        <f>G82+G83+G84</f>
        <v>24148.85</v>
      </c>
      <c r="H81" s="258">
        <f t="shared" si="8"/>
        <v>0.95828769841269834</v>
      </c>
    </row>
    <row r="82" spans="1:8" ht="21" x14ac:dyDescent="0.35">
      <c r="A82" s="86">
        <v>13951</v>
      </c>
      <c r="B82" s="105" t="s">
        <v>117</v>
      </c>
      <c r="C82" s="158">
        <f>14000+2000</f>
        <v>16000</v>
      </c>
      <c r="D82" s="158">
        <f>1775+13854.73</f>
        <v>15629.73</v>
      </c>
      <c r="E82" s="98">
        <f t="shared" si="7"/>
        <v>97.685812499999997</v>
      </c>
      <c r="F82" s="100">
        <v>15000</v>
      </c>
      <c r="G82" s="164">
        <v>14028.85</v>
      </c>
      <c r="H82" s="172">
        <f>G82/F82</f>
        <v>0.93525666666666674</v>
      </c>
    </row>
    <row r="83" spans="1:8" ht="21" x14ac:dyDescent="0.35">
      <c r="A83" s="86">
        <v>13952</v>
      </c>
      <c r="B83" s="105" t="s">
        <v>118</v>
      </c>
      <c r="C83" s="157">
        <v>400</v>
      </c>
      <c r="D83" s="157">
        <v>230</v>
      </c>
      <c r="E83" s="98">
        <f t="shared" si="7"/>
        <v>57.499999999999993</v>
      </c>
      <c r="F83" s="100">
        <v>2200</v>
      </c>
      <c r="G83" s="178">
        <v>2155</v>
      </c>
      <c r="H83" s="172">
        <f>G82/F83</f>
        <v>6.3767500000000004</v>
      </c>
    </row>
    <row r="84" spans="1:8" ht="21" x14ac:dyDescent="0.35">
      <c r="A84" s="86">
        <v>13953</v>
      </c>
      <c r="B84" s="105" t="s">
        <v>119</v>
      </c>
      <c r="C84" s="157">
        <v>9000</v>
      </c>
      <c r="D84" s="157">
        <v>8909</v>
      </c>
      <c r="E84" s="98">
        <f t="shared" si="7"/>
        <v>98.988888888888894</v>
      </c>
      <c r="F84" s="100">
        <v>8000</v>
      </c>
      <c r="G84" s="164">
        <v>7965</v>
      </c>
      <c r="H84" s="172">
        <f t="shared" si="8"/>
        <v>0.99562499999999998</v>
      </c>
    </row>
    <row r="85" spans="1:8" ht="21" x14ac:dyDescent="0.35">
      <c r="A85" s="86">
        <v>13918</v>
      </c>
      <c r="B85" s="106" t="s">
        <v>120</v>
      </c>
      <c r="C85" s="82"/>
      <c r="D85" s="152"/>
      <c r="E85" s="98"/>
      <c r="F85" s="78"/>
      <c r="G85" s="164"/>
      <c r="H85" s="172"/>
    </row>
    <row r="86" spans="1:8" ht="21" x14ac:dyDescent="0.35">
      <c r="B86" s="107"/>
      <c r="C86" s="107"/>
      <c r="E86" s="98"/>
      <c r="G86" s="163"/>
      <c r="H86" s="172"/>
    </row>
    <row r="87" spans="1:8" ht="21" x14ac:dyDescent="0.35">
      <c r="A87" s="83">
        <v>1400</v>
      </c>
      <c r="B87" s="84" t="s">
        <v>121</v>
      </c>
      <c r="C87" s="98">
        <f>C88+C89+C90+C91</f>
        <v>281000</v>
      </c>
      <c r="D87" s="154">
        <f>D88+D89+D90+D91</f>
        <v>270218.74</v>
      </c>
      <c r="E87" s="98">
        <f t="shared" si="7"/>
        <v>96.163252669039139</v>
      </c>
      <c r="F87" s="98">
        <f>F88+F89+F90+F91</f>
        <v>255000</v>
      </c>
      <c r="G87" s="162">
        <f>G88+G89+G90+G91</f>
        <v>246531.24</v>
      </c>
      <c r="H87" s="172">
        <f t="shared" si="8"/>
        <v>0.96678917647058815</v>
      </c>
    </row>
    <row r="88" spans="1:8" ht="21" x14ac:dyDescent="0.35">
      <c r="A88" s="86">
        <v>14010</v>
      </c>
      <c r="B88" s="87" t="s">
        <v>122</v>
      </c>
      <c r="C88" s="157">
        <v>20000</v>
      </c>
      <c r="D88" s="157">
        <v>18833.36</v>
      </c>
      <c r="E88" s="98">
        <f t="shared" si="7"/>
        <v>94.166800000000009</v>
      </c>
      <c r="F88" s="100">
        <v>20000</v>
      </c>
      <c r="G88" s="164">
        <v>15175.24</v>
      </c>
      <c r="H88" s="172">
        <f t="shared" si="8"/>
        <v>0.75876199999999994</v>
      </c>
    </row>
    <row r="89" spans="1:8" ht="21" x14ac:dyDescent="0.35">
      <c r="A89" s="86">
        <v>14020</v>
      </c>
      <c r="B89" s="87" t="s">
        <v>123</v>
      </c>
      <c r="C89" s="157">
        <v>191000</v>
      </c>
      <c r="D89" s="157">
        <v>190705</v>
      </c>
      <c r="E89" s="98">
        <f t="shared" si="7"/>
        <v>99.845549738219901</v>
      </c>
      <c r="F89" s="100">
        <v>191000</v>
      </c>
      <c r="G89" s="164">
        <v>190755</v>
      </c>
      <c r="H89" s="172">
        <f t="shared" si="8"/>
        <v>0.99871727748691097</v>
      </c>
    </row>
    <row r="90" spans="1:8" ht="21" x14ac:dyDescent="0.35">
      <c r="A90" s="86">
        <v>14040</v>
      </c>
      <c r="B90" s="87" t="s">
        <v>124</v>
      </c>
      <c r="C90" s="157">
        <v>35000</v>
      </c>
      <c r="D90" s="157">
        <v>30122.5</v>
      </c>
      <c r="E90" s="98">
        <f t="shared" si="7"/>
        <v>86.064285714285717</v>
      </c>
      <c r="F90" s="100">
        <v>34000</v>
      </c>
      <c r="G90" s="164">
        <v>33219.199999999997</v>
      </c>
      <c r="H90" s="172">
        <f t="shared" si="8"/>
        <v>0.977035294117647</v>
      </c>
    </row>
    <row r="91" spans="1:8" ht="21" x14ac:dyDescent="0.35">
      <c r="A91" s="86">
        <v>14050</v>
      </c>
      <c r="B91" s="87" t="s">
        <v>125</v>
      </c>
      <c r="C91" s="157">
        <v>35000</v>
      </c>
      <c r="D91" s="157">
        <v>30557.88</v>
      </c>
      <c r="E91" s="98">
        <f t="shared" si="7"/>
        <v>87.308228571428572</v>
      </c>
      <c r="F91" s="100">
        <v>10000</v>
      </c>
      <c r="G91" s="164">
        <v>7381.8</v>
      </c>
      <c r="H91" s="172">
        <f t="shared" si="8"/>
        <v>0.73818000000000006</v>
      </c>
    </row>
    <row r="92" spans="1:8" ht="21" x14ac:dyDescent="0.35">
      <c r="E92" s="98"/>
      <c r="G92" s="163"/>
      <c r="H92" s="172"/>
    </row>
    <row r="93" spans="1:8" ht="21" x14ac:dyDescent="0.35">
      <c r="A93" s="83">
        <v>1410</v>
      </c>
      <c r="B93" s="84" t="s">
        <v>126</v>
      </c>
      <c r="C93" s="98">
        <f>C95+C94+C96</f>
        <v>58000</v>
      </c>
      <c r="D93" s="155">
        <f>D94+D95+D96</f>
        <v>52750.2</v>
      </c>
      <c r="E93" s="98">
        <f t="shared" si="7"/>
        <v>90.948620689655172</v>
      </c>
      <c r="F93" s="98">
        <f>F95+F94</f>
        <v>23000</v>
      </c>
      <c r="G93" s="162">
        <f>G94+G95</f>
        <v>21961</v>
      </c>
      <c r="H93" s="172">
        <f t="shared" si="8"/>
        <v>0.95482608695652171</v>
      </c>
    </row>
    <row r="94" spans="1:8" ht="21" x14ac:dyDescent="0.35">
      <c r="A94" s="108">
        <v>14130</v>
      </c>
      <c r="B94" s="87" t="s">
        <v>127</v>
      </c>
      <c r="C94" s="157">
        <v>5400</v>
      </c>
      <c r="D94" s="157">
        <v>4550</v>
      </c>
      <c r="E94" s="98">
        <f t="shared" si="7"/>
        <v>84.259259259259252</v>
      </c>
      <c r="F94" s="99">
        <v>11000</v>
      </c>
      <c r="G94" s="164">
        <v>10010</v>
      </c>
      <c r="H94" s="172">
        <f t="shared" si="8"/>
        <v>0.91</v>
      </c>
    </row>
    <row r="95" spans="1:8" ht="21" x14ac:dyDescent="0.35">
      <c r="A95" s="108">
        <v>14140</v>
      </c>
      <c r="B95" s="87" t="s">
        <v>128</v>
      </c>
      <c r="C95" s="158">
        <v>50000</v>
      </c>
      <c r="D95" s="157">
        <v>894</v>
      </c>
      <c r="E95" s="98">
        <f t="shared" si="7"/>
        <v>1.788</v>
      </c>
      <c r="F95" s="99">
        <v>12000</v>
      </c>
      <c r="G95" s="164">
        <v>11951</v>
      </c>
      <c r="H95" s="172">
        <f t="shared" si="8"/>
        <v>0.99591666666666667</v>
      </c>
    </row>
    <row r="96" spans="1:8" ht="21" x14ac:dyDescent="0.35">
      <c r="A96" s="108">
        <v>14410</v>
      </c>
      <c r="B96" s="87" t="s">
        <v>129</v>
      </c>
      <c r="C96" s="158">
        <v>2600</v>
      </c>
      <c r="D96" s="157">
        <v>47306.2</v>
      </c>
      <c r="E96" s="98">
        <f t="shared" si="7"/>
        <v>1819.4692307692308</v>
      </c>
      <c r="F96" s="85">
        <v>130740</v>
      </c>
      <c r="G96" s="165">
        <v>130740.07</v>
      </c>
      <c r="H96" s="172">
        <f t="shared" si="8"/>
        <v>1.0000005354137984</v>
      </c>
    </row>
    <row r="97" spans="1:8" ht="38.25" x14ac:dyDescent="0.35">
      <c r="A97" s="83">
        <v>1420</v>
      </c>
      <c r="B97" s="84" t="s">
        <v>130</v>
      </c>
      <c r="C97" s="98">
        <f>C100+C98+C99</f>
        <v>13000</v>
      </c>
      <c r="D97" s="154">
        <f>D98+D99+D100</f>
        <v>11108.78</v>
      </c>
      <c r="E97" s="98">
        <f t="shared" si="7"/>
        <v>85.452153846153863</v>
      </c>
      <c r="F97" s="98">
        <f>F98+F99+F100</f>
        <v>12485.89</v>
      </c>
      <c r="G97" s="162">
        <f>G98+G99+G100</f>
        <v>7865.74</v>
      </c>
      <c r="H97" s="172">
        <f t="shared" si="8"/>
        <v>0.62997031048647711</v>
      </c>
    </row>
    <row r="98" spans="1:8" ht="21" x14ac:dyDescent="0.35">
      <c r="A98" s="86">
        <v>14210</v>
      </c>
      <c r="B98" s="87" t="s">
        <v>131</v>
      </c>
      <c r="C98" s="157">
        <v>7000</v>
      </c>
      <c r="D98" s="157">
        <v>6448.18</v>
      </c>
      <c r="E98" s="98">
        <f t="shared" si="7"/>
        <v>92.116857142857143</v>
      </c>
      <c r="F98" s="100">
        <v>10000</v>
      </c>
      <c r="G98" s="164">
        <v>6162.26</v>
      </c>
      <c r="H98" s="172">
        <f t="shared" si="8"/>
        <v>0.61622600000000005</v>
      </c>
    </row>
    <row r="99" spans="1:8" ht="21" x14ac:dyDescent="0.35">
      <c r="A99" s="86">
        <v>14220</v>
      </c>
      <c r="B99" s="87" t="s">
        <v>132</v>
      </c>
      <c r="C99" s="157">
        <v>1000</v>
      </c>
      <c r="D99" s="157">
        <v>270</v>
      </c>
      <c r="E99" s="98">
        <f t="shared" si="7"/>
        <v>27</v>
      </c>
      <c r="F99" s="199">
        <v>485.89</v>
      </c>
      <c r="G99" s="164">
        <v>360</v>
      </c>
      <c r="H99" s="172">
        <f t="shared" si="8"/>
        <v>0.74090843606577628</v>
      </c>
    </row>
    <row r="100" spans="1:8" ht="21.75" thickBot="1" x14ac:dyDescent="0.4">
      <c r="A100" s="248">
        <v>14230</v>
      </c>
      <c r="B100" s="249" t="s">
        <v>133</v>
      </c>
      <c r="C100" s="250">
        <v>5000</v>
      </c>
      <c r="D100" s="250">
        <v>4390.6000000000004</v>
      </c>
      <c r="E100" s="251">
        <f t="shared" si="7"/>
        <v>87.812000000000012</v>
      </c>
      <c r="F100" s="252">
        <v>2000</v>
      </c>
      <c r="G100" s="253">
        <v>1343.48</v>
      </c>
      <c r="H100" s="254">
        <f t="shared" si="8"/>
        <v>0.67174</v>
      </c>
    </row>
    <row r="101" spans="1:8" ht="21" x14ac:dyDescent="0.35">
      <c r="A101" s="259"/>
      <c r="B101" s="347"/>
      <c r="C101" s="347"/>
      <c r="D101" s="280"/>
      <c r="E101" s="268"/>
      <c r="F101" s="261"/>
      <c r="G101" s="261"/>
      <c r="H101" s="274"/>
    </row>
    <row r="102" spans="1:8" ht="21.75" thickBot="1" x14ac:dyDescent="0.4">
      <c r="A102" s="264"/>
      <c r="B102" s="360"/>
      <c r="C102" s="360"/>
      <c r="D102" s="265"/>
      <c r="E102" s="269"/>
      <c r="F102" s="266"/>
      <c r="G102" s="266"/>
      <c r="H102" s="277"/>
    </row>
    <row r="103" spans="1:8" ht="38.25" x14ac:dyDescent="0.35">
      <c r="A103" s="255">
        <v>1430</v>
      </c>
      <c r="B103" s="256" t="s">
        <v>134</v>
      </c>
      <c r="C103" s="278">
        <f>C104+C105+C108</f>
        <v>123600</v>
      </c>
      <c r="D103" s="271">
        <f>D104+D105+D108</f>
        <v>114367.07</v>
      </c>
      <c r="E103" s="257">
        <f t="shared" si="7"/>
        <v>92.529991909385117</v>
      </c>
      <c r="F103" s="279">
        <f>F104+F105</f>
        <v>71000</v>
      </c>
      <c r="G103" s="272">
        <f>G104+G105</f>
        <v>53418.55</v>
      </c>
      <c r="H103" s="258">
        <f t="shared" si="8"/>
        <v>0.75237394366197186</v>
      </c>
    </row>
    <row r="104" spans="1:8" ht="21" x14ac:dyDescent="0.35">
      <c r="A104" s="89">
        <v>14310</v>
      </c>
      <c r="B104" s="90" t="s">
        <v>135</v>
      </c>
      <c r="C104" s="157">
        <v>120000</v>
      </c>
      <c r="D104" s="157">
        <v>111402.25</v>
      </c>
      <c r="E104" s="98">
        <f t="shared" si="7"/>
        <v>92.835208333333327</v>
      </c>
      <c r="F104" s="100">
        <v>70000</v>
      </c>
      <c r="G104" s="164">
        <v>52728.3</v>
      </c>
      <c r="H104" s="172">
        <f t="shared" si="8"/>
        <v>0.75326142857142864</v>
      </c>
    </row>
    <row r="105" spans="1:8" ht="21" x14ac:dyDescent="0.35">
      <c r="A105" s="89">
        <v>14320</v>
      </c>
      <c r="B105" s="90" t="s">
        <v>136</v>
      </c>
      <c r="C105" s="157">
        <v>2600</v>
      </c>
      <c r="D105" s="157">
        <v>2514.8200000000002</v>
      </c>
      <c r="E105" s="98">
        <f t="shared" si="7"/>
        <v>96.723846153846154</v>
      </c>
      <c r="F105" s="100">
        <v>1000</v>
      </c>
      <c r="G105" s="164">
        <v>690.25</v>
      </c>
      <c r="H105" s="172">
        <f t="shared" si="8"/>
        <v>0.69025000000000003</v>
      </c>
    </row>
    <row r="106" spans="1:8" ht="21" x14ac:dyDescent="0.35">
      <c r="A106" s="108"/>
      <c r="B106" s="105"/>
      <c r="C106" s="159"/>
      <c r="D106" s="157"/>
      <c r="E106" s="98"/>
      <c r="F106" s="110"/>
      <c r="G106" s="167"/>
      <c r="H106" s="172"/>
    </row>
    <row r="107" spans="1:8" ht="21" x14ac:dyDescent="0.35">
      <c r="A107" s="82">
        <v>14510</v>
      </c>
      <c r="B107" s="160" t="s">
        <v>137</v>
      </c>
      <c r="C107" s="82"/>
      <c r="D107" s="156"/>
      <c r="E107" s="98"/>
      <c r="F107" s="69">
        <f>F108</f>
        <v>1000</v>
      </c>
      <c r="G107" s="162">
        <f>G108</f>
        <v>990</v>
      </c>
      <c r="H107" s="172">
        <f t="shared" si="8"/>
        <v>0.99</v>
      </c>
    </row>
    <row r="108" spans="1:8" ht="21" x14ac:dyDescent="0.35">
      <c r="A108" s="82">
        <v>14510</v>
      </c>
      <c r="B108" s="160" t="s">
        <v>137</v>
      </c>
      <c r="C108" s="72">
        <v>1000</v>
      </c>
      <c r="D108" s="99">
        <v>450</v>
      </c>
      <c r="E108" s="98"/>
      <c r="F108" s="72">
        <v>1000</v>
      </c>
      <c r="G108" s="164">
        <v>990</v>
      </c>
      <c r="H108" s="172">
        <f t="shared" si="8"/>
        <v>0.99</v>
      </c>
    </row>
    <row r="109" spans="1:8" ht="21" x14ac:dyDescent="0.35">
      <c r="C109" s="110"/>
      <c r="D109" s="110"/>
      <c r="E109" s="98"/>
      <c r="F109" s="102"/>
      <c r="G109" s="168"/>
      <c r="H109" s="172"/>
    </row>
    <row r="110" spans="1:8" ht="21" x14ac:dyDescent="0.35">
      <c r="A110" s="358" t="s">
        <v>146</v>
      </c>
      <c r="B110" s="358"/>
      <c r="C110" s="171">
        <f>C5+C13+C21+C28+C39+C53+C62+C81+C87+C93+C97+C103</f>
        <v>1707000</v>
      </c>
      <c r="D110" s="109">
        <f>D5+D13+D21+D28+D39+D53+D62+D81+D87+D97+D103+D93</f>
        <v>1445977.87</v>
      </c>
      <c r="E110" s="98">
        <f t="shared" si="7"/>
        <v>84.708721148213257</v>
      </c>
      <c r="F110" s="198">
        <f>F5+F13+F21+F28+F39+F53+F62+F81+F87+F93+F96+F97+F103+F107</f>
        <v>1215091.0599999998</v>
      </c>
      <c r="G110" s="162">
        <f>G5+G13+G21+G28+G39+G53+G62+G81+G87+G93+G96+G97+G103+G107</f>
        <v>1040789.96</v>
      </c>
      <c r="H110" s="172">
        <f t="shared" si="8"/>
        <v>0.8565530553734797</v>
      </c>
    </row>
    <row r="112" spans="1:8" x14ac:dyDescent="0.3">
      <c r="D112" s="77"/>
      <c r="G112" s="111"/>
    </row>
    <row r="113" spans="4:9" x14ac:dyDescent="0.3">
      <c r="F113" s="111"/>
    </row>
    <row r="114" spans="4:9" x14ac:dyDescent="0.3">
      <c r="D114" s="77"/>
      <c r="F114" s="195"/>
      <c r="G114" s="111"/>
    </row>
    <row r="115" spans="4:9" x14ac:dyDescent="0.3">
      <c r="G115" s="195"/>
    </row>
    <row r="116" spans="4:9" x14ac:dyDescent="0.3">
      <c r="G116" s="195"/>
    </row>
    <row r="117" spans="4:9" x14ac:dyDescent="0.3">
      <c r="F117" s="111"/>
    </row>
    <row r="118" spans="4:9" x14ac:dyDescent="0.3">
      <c r="I118" s="143"/>
    </row>
    <row r="120" spans="4:9" x14ac:dyDescent="0.3">
      <c r="G120" s="111"/>
    </row>
  </sheetData>
  <mergeCells count="11">
    <mergeCell ref="A110:B110"/>
    <mergeCell ref="B71:C72"/>
    <mergeCell ref="B79:B80"/>
    <mergeCell ref="B101:C102"/>
    <mergeCell ref="A11:E12"/>
    <mergeCell ref="B26:C27"/>
    <mergeCell ref="B37:B38"/>
    <mergeCell ref="A59:A61"/>
    <mergeCell ref="B59:C61"/>
    <mergeCell ref="D59:D61"/>
    <mergeCell ref="E59:E61"/>
  </mergeCells>
  <pageMargins left="0.7" right="0.7" top="0.75" bottom="0.75" header="0.3" footer="0.3"/>
  <pageSetup scale="4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topLeftCell="A4" zoomScale="75" zoomScaleNormal="100" zoomScaleSheetLayoutView="75" workbookViewId="0">
      <selection activeCell="I13" sqref="I13"/>
    </sheetView>
  </sheetViews>
  <sheetFormatPr defaultRowHeight="15.75" x14ac:dyDescent="0.25"/>
  <cols>
    <col min="1" max="1" width="11.7109375" style="5" customWidth="1"/>
    <col min="2" max="3" width="11.7109375" style="58" customWidth="1"/>
    <col min="4" max="5" width="21" style="58" customWidth="1"/>
    <col min="6" max="6" width="20.140625" style="5" customWidth="1"/>
    <col min="7" max="7" width="14.7109375" style="5" customWidth="1"/>
    <col min="8" max="8" width="22.28515625" style="5" customWidth="1"/>
    <col min="9" max="9" width="18.140625" style="5" customWidth="1"/>
    <col min="10" max="10" width="18.140625" style="58" customWidth="1"/>
    <col min="11" max="16384" width="9.140625" style="58"/>
  </cols>
  <sheetData>
    <row r="1" spans="1:10" x14ac:dyDescent="0.25">
      <c r="B1" s="380"/>
      <c r="C1" s="380"/>
      <c r="D1" s="380"/>
    </row>
    <row r="2" spans="1:10" ht="18.75" x14ac:dyDescent="0.3">
      <c r="A2" s="52" t="s">
        <v>19</v>
      </c>
      <c r="B2" s="381" t="s">
        <v>43</v>
      </c>
      <c r="C2" s="381"/>
      <c r="D2" s="381"/>
      <c r="E2" s="381"/>
      <c r="F2" s="381"/>
      <c r="G2" s="381"/>
      <c r="H2" s="6"/>
    </row>
    <row r="3" spans="1:10" ht="16.5" thickBot="1" x14ac:dyDescent="0.3">
      <c r="B3" s="382"/>
      <c r="C3" s="382"/>
      <c r="D3" s="382"/>
      <c r="E3" s="28"/>
    </row>
    <row r="4" spans="1:10" ht="16.5" thickBot="1" x14ac:dyDescent="0.3">
      <c r="A4" s="7"/>
      <c r="B4" s="383"/>
      <c r="C4" s="383"/>
      <c r="D4" s="384"/>
      <c r="E4" s="59"/>
      <c r="F4" s="385" t="s">
        <v>51</v>
      </c>
      <c r="G4" s="386"/>
      <c r="H4" s="8"/>
      <c r="I4" s="60" t="s">
        <v>54</v>
      </c>
      <c r="J4" s="8"/>
    </row>
    <row r="5" spans="1:10" x14ac:dyDescent="0.25">
      <c r="A5" s="373">
        <v>30000</v>
      </c>
      <c r="B5" s="375" t="s">
        <v>20</v>
      </c>
      <c r="C5" s="376"/>
      <c r="D5" s="377"/>
      <c r="E5" s="378" t="s">
        <v>50</v>
      </c>
      <c r="F5" s="378" t="s">
        <v>173</v>
      </c>
      <c r="G5" s="378" t="s">
        <v>23</v>
      </c>
      <c r="H5" s="378" t="s">
        <v>55</v>
      </c>
      <c r="I5" s="378" t="s">
        <v>173</v>
      </c>
      <c r="J5" s="24" t="s">
        <v>10</v>
      </c>
    </row>
    <row r="6" spans="1:10" ht="16.5" thickBot="1" x14ac:dyDescent="0.3">
      <c r="A6" s="374"/>
      <c r="B6" s="397" t="s">
        <v>21</v>
      </c>
      <c r="C6" s="398"/>
      <c r="D6" s="399"/>
      <c r="E6" s="379"/>
      <c r="F6" s="379"/>
      <c r="G6" s="379"/>
      <c r="H6" s="379"/>
      <c r="I6" s="379"/>
      <c r="J6" s="24"/>
    </row>
    <row r="7" spans="1:10" ht="16.5" thickBot="1" x14ac:dyDescent="0.3">
      <c r="A7" s="53"/>
      <c r="B7" s="400" t="s">
        <v>25</v>
      </c>
      <c r="C7" s="400"/>
      <c r="D7" s="401"/>
      <c r="E7" s="54">
        <f>E9</f>
        <v>587115</v>
      </c>
      <c r="F7" s="54">
        <f>F9</f>
        <v>375309.14</v>
      </c>
      <c r="G7" s="43"/>
      <c r="H7" s="200">
        <f>H9</f>
        <v>487792.5</v>
      </c>
      <c r="I7" s="200">
        <f>I9</f>
        <v>90255.6</v>
      </c>
      <c r="J7" s="173">
        <f>I7/H7</f>
        <v>0.18502867510263074</v>
      </c>
    </row>
    <row r="8" spans="1:10" ht="16.5" thickBot="1" x14ac:dyDescent="0.3">
      <c r="A8" s="55"/>
      <c r="B8" s="402"/>
      <c r="C8" s="402"/>
      <c r="D8" s="402"/>
      <c r="E8" s="56"/>
      <c r="F8" s="56"/>
      <c r="G8" s="45"/>
      <c r="H8" s="56"/>
      <c r="I8" s="56"/>
      <c r="J8" s="173"/>
    </row>
    <row r="9" spans="1:10" x14ac:dyDescent="0.25">
      <c r="A9" s="387" t="s">
        <v>166</v>
      </c>
      <c r="B9" s="389" t="s">
        <v>39</v>
      </c>
      <c r="C9" s="390"/>
      <c r="D9" s="390"/>
      <c r="E9" s="393">
        <f>E11+E12+E14+E13+E15+E16</f>
        <v>587115</v>
      </c>
      <c r="F9" s="393">
        <f>F11+F12+F13+F15+F16</f>
        <v>375309.14</v>
      </c>
      <c r="G9" s="395"/>
      <c r="H9" s="403">
        <f>H11+H12+H13+H14+H15+H16+H17+H19+H18+H20</f>
        <v>487792.5</v>
      </c>
      <c r="I9" s="403">
        <f>I11+I12+I13+I14+I15+I16+I17+I18+I19</f>
        <v>90255.6</v>
      </c>
      <c r="J9" s="405">
        <f>I9/H9</f>
        <v>0.18502867510263074</v>
      </c>
    </row>
    <row r="10" spans="1:10" ht="16.5" thickBot="1" x14ac:dyDescent="0.3">
      <c r="A10" s="388"/>
      <c r="B10" s="391"/>
      <c r="C10" s="392"/>
      <c r="D10" s="392"/>
      <c r="E10" s="394"/>
      <c r="F10" s="394"/>
      <c r="G10" s="396"/>
      <c r="H10" s="404"/>
      <c r="I10" s="404"/>
      <c r="J10" s="406"/>
    </row>
    <row r="11" spans="1:10" ht="43.5" customHeight="1" thickBot="1" x14ac:dyDescent="0.3">
      <c r="A11" s="30">
        <v>12609</v>
      </c>
      <c r="B11" s="407" t="s">
        <v>44</v>
      </c>
      <c r="C11" s="408"/>
      <c r="D11" s="409"/>
      <c r="E11" s="22">
        <v>80000</v>
      </c>
      <c r="F11" s="22">
        <v>80000</v>
      </c>
      <c r="G11" s="25"/>
      <c r="H11" s="22">
        <v>89000</v>
      </c>
      <c r="I11" s="22"/>
      <c r="J11" s="173">
        <f t="shared" ref="J11:J16" si="0">I11/H11</f>
        <v>0</v>
      </c>
    </row>
    <row r="12" spans="1:10" ht="43.5" customHeight="1" thickBot="1" x14ac:dyDescent="0.3">
      <c r="A12" s="9">
        <v>13431</v>
      </c>
      <c r="B12" s="407" t="s">
        <v>46</v>
      </c>
      <c r="C12" s="408"/>
      <c r="D12" s="409"/>
      <c r="E12" s="23">
        <v>202665</v>
      </c>
      <c r="F12" s="23">
        <v>119333.96</v>
      </c>
      <c r="G12" s="25"/>
      <c r="H12" s="23">
        <v>81736.5</v>
      </c>
      <c r="I12" s="23">
        <v>48049</v>
      </c>
      <c r="J12" s="173">
        <f t="shared" si="0"/>
        <v>0.58785242822973827</v>
      </c>
    </row>
    <row r="13" spans="1:10" ht="43.5" customHeight="1" thickBot="1" x14ac:dyDescent="0.3">
      <c r="A13" s="9">
        <v>13877</v>
      </c>
      <c r="B13" s="407" t="s">
        <v>47</v>
      </c>
      <c r="C13" s="408"/>
      <c r="D13" s="409"/>
      <c r="E13" s="23">
        <v>60450</v>
      </c>
      <c r="F13" s="23">
        <v>53891.18</v>
      </c>
      <c r="G13" s="25"/>
      <c r="H13" s="23">
        <v>30109</v>
      </c>
      <c r="I13" s="23">
        <v>4110.6000000000004</v>
      </c>
      <c r="J13" s="173">
        <f t="shared" si="0"/>
        <v>0.1365239629346707</v>
      </c>
    </row>
    <row r="14" spans="1:10" ht="43.5" customHeight="1" thickBot="1" x14ac:dyDescent="0.3">
      <c r="A14" s="33">
        <v>14311</v>
      </c>
      <c r="B14" s="413" t="s">
        <v>45</v>
      </c>
      <c r="C14" s="414"/>
      <c r="D14" s="415"/>
      <c r="E14" s="23">
        <v>15000</v>
      </c>
      <c r="F14" s="23"/>
      <c r="G14" s="25"/>
      <c r="H14" s="23">
        <v>18700</v>
      </c>
      <c r="I14" s="23">
        <v>7440</v>
      </c>
      <c r="J14" s="173">
        <f t="shared" si="0"/>
        <v>0.39786096256684494</v>
      </c>
    </row>
    <row r="15" spans="1:10" ht="43.5" customHeight="1" thickBot="1" x14ac:dyDescent="0.3">
      <c r="A15" s="51">
        <v>14219</v>
      </c>
      <c r="B15" s="407" t="s">
        <v>48</v>
      </c>
      <c r="C15" s="408"/>
      <c r="D15" s="409"/>
      <c r="E15" s="47">
        <v>149000</v>
      </c>
      <c r="F15" s="23">
        <v>73584</v>
      </c>
      <c r="G15" s="25"/>
      <c r="H15" s="23">
        <v>210447</v>
      </c>
      <c r="I15" s="23"/>
      <c r="J15" s="173">
        <f t="shared" si="0"/>
        <v>0</v>
      </c>
    </row>
    <row r="16" spans="1:10" ht="43.5" customHeight="1" thickBot="1" x14ac:dyDescent="0.3">
      <c r="A16" s="50">
        <v>15554</v>
      </c>
      <c r="B16" s="48" t="s">
        <v>49</v>
      </c>
      <c r="C16" s="49"/>
      <c r="D16" s="49"/>
      <c r="E16" s="23">
        <v>80000</v>
      </c>
      <c r="F16" s="37">
        <v>48500</v>
      </c>
      <c r="G16" s="29"/>
      <c r="H16" s="31">
        <v>31500</v>
      </c>
      <c r="I16" s="23">
        <f>27656+3000</f>
        <v>30656</v>
      </c>
      <c r="J16" s="173">
        <f t="shared" si="0"/>
        <v>0.97320634920634919</v>
      </c>
    </row>
    <row r="17" spans="1:10" ht="36" customHeight="1" thickBot="1" x14ac:dyDescent="0.3">
      <c r="A17" s="34">
        <v>18396</v>
      </c>
      <c r="B17" s="44" t="s">
        <v>52</v>
      </c>
      <c r="C17" s="45"/>
      <c r="D17" s="46"/>
      <c r="E17" s="41"/>
      <c r="F17" s="35"/>
      <c r="G17" s="35"/>
      <c r="H17" s="42">
        <v>0</v>
      </c>
      <c r="I17" s="35"/>
      <c r="J17" s="36"/>
    </row>
    <row r="18" spans="1:10" ht="72" customHeight="1" thickBot="1" x14ac:dyDescent="0.3">
      <c r="A18" s="29">
        <v>18699</v>
      </c>
      <c r="B18" s="416" t="s">
        <v>56</v>
      </c>
      <c r="C18" s="416"/>
      <c r="D18" s="416"/>
      <c r="E18" s="41"/>
      <c r="F18" s="35"/>
      <c r="G18" s="35"/>
      <c r="H18" s="42"/>
      <c r="I18" s="35"/>
      <c r="J18" s="36"/>
    </row>
    <row r="19" spans="1:10" ht="43.5" customHeight="1" x14ac:dyDescent="0.25">
      <c r="A19" s="34">
        <v>18720</v>
      </c>
      <c r="B19" s="174" t="s">
        <v>57</v>
      </c>
      <c r="C19" s="175"/>
      <c r="D19" s="176"/>
      <c r="E19" s="177"/>
      <c r="F19" s="35"/>
      <c r="G19" s="35"/>
      <c r="H19" s="42">
        <v>26300</v>
      </c>
      <c r="I19" s="35"/>
      <c r="J19" s="36"/>
    </row>
    <row r="20" spans="1:10" ht="48" customHeight="1" x14ac:dyDescent="0.25">
      <c r="A20" s="29">
        <v>15884</v>
      </c>
      <c r="B20" s="410" t="s">
        <v>147</v>
      </c>
      <c r="C20" s="411"/>
      <c r="D20" s="412"/>
      <c r="E20" s="4"/>
      <c r="F20" s="29"/>
      <c r="G20" s="29"/>
      <c r="H20" s="37"/>
      <c r="I20" s="29"/>
      <c r="J20" s="4"/>
    </row>
    <row r="21" spans="1:10" ht="22.5" customHeight="1" x14ac:dyDescent="0.25"/>
  </sheetData>
  <mergeCells count="30">
    <mergeCell ref="B20:D20"/>
    <mergeCell ref="B14:D14"/>
    <mergeCell ref="B15:D15"/>
    <mergeCell ref="B18:D18"/>
    <mergeCell ref="H9:H10"/>
    <mergeCell ref="I9:I10"/>
    <mergeCell ref="J9:J10"/>
    <mergeCell ref="B11:D11"/>
    <mergeCell ref="B12:D12"/>
    <mergeCell ref="B13:D13"/>
    <mergeCell ref="H5:H6"/>
    <mergeCell ref="I5:I6"/>
    <mergeCell ref="B6:D6"/>
    <mergeCell ref="B7:D7"/>
    <mergeCell ref="B8:D8"/>
    <mergeCell ref="A9:A10"/>
    <mergeCell ref="B9:D10"/>
    <mergeCell ref="E9:E10"/>
    <mergeCell ref="F9:F10"/>
    <mergeCell ref="G9:G10"/>
    <mergeCell ref="B1:D1"/>
    <mergeCell ref="B2:G2"/>
    <mergeCell ref="B3:D3"/>
    <mergeCell ref="B4:D4"/>
    <mergeCell ref="F4:G4"/>
    <mergeCell ref="A5:A6"/>
    <mergeCell ref="B5:D5"/>
    <mergeCell ref="E5:E6"/>
    <mergeCell ref="F5:F6"/>
    <mergeCell ref="G5:G6"/>
  </mergeCells>
  <pageMargins left="0.7" right="0.7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view="pageBreakPreview" topLeftCell="A16" zoomScale="60" zoomScaleNormal="100" workbookViewId="0">
      <selection activeCell="C28" sqref="C28"/>
    </sheetView>
  </sheetViews>
  <sheetFormatPr defaultRowHeight="15.75" x14ac:dyDescent="0.25"/>
  <cols>
    <col min="1" max="1" width="24.42578125" style="58" customWidth="1"/>
    <col min="2" max="2" width="26.140625" style="58" customWidth="1"/>
    <col min="3" max="3" width="19.28515625" style="58" customWidth="1"/>
    <col min="4" max="4" width="18.140625" style="58" customWidth="1"/>
    <col min="5" max="5" width="19.42578125" style="58" customWidth="1"/>
    <col min="6" max="8" width="16.85546875" style="58" customWidth="1"/>
    <col min="9" max="9" width="15.85546875" style="58" customWidth="1"/>
    <col min="10" max="10" width="13.7109375" style="58" customWidth="1"/>
    <col min="11" max="16384" width="9.140625" style="58"/>
  </cols>
  <sheetData>
    <row r="1" spans="1:10" ht="16.5" thickBot="1" x14ac:dyDescent="0.3">
      <c r="A1" s="10" t="s">
        <v>26</v>
      </c>
      <c r="B1" s="417" t="s">
        <v>27</v>
      </c>
      <c r="C1" s="417"/>
      <c r="D1" s="417"/>
      <c r="E1" s="417"/>
      <c r="F1" s="417"/>
    </row>
    <row r="2" spans="1:10" x14ac:dyDescent="0.25">
      <c r="A2" s="112"/>
      <c r="B2" s="113"/>
      <c r="C2" s="114"/>
      <c r="D2" s="115" t="s">
        <v>51</v>
      </c>
      <c r="E2" s="116"/>
      <c r="F2" s="114"/>
      <c r="G2" s="115" t="s">
        <v>54</v>
      </c>
      <c r="H2" s="116"/>
    </row>
    <row r="3" spans="1:10" ht="31.5" x14ac:dyDescent="0.25">
      <c r="A3" s="418">
        <v>21000</v>
      </c>
      <c r="B3" s="117" t="s">
        <v>28</v>
      </c>
      <c r="C3" s="419" t="s">
        <v>22</v>
      </c>
      <c r="D3" s="419" t="s">
        <v>171</v>
      </c>
      <c r="E3" s="419" t="s">
        <v>24</v>
      </c>
      <c r="F3" s="419" t="s">
        <v>22</v>
      </c>
      <c r="G3" s="419" t="s">
        <v>169</v>
      </c>
      <c r="H3" s="419" t="s">
        <v>24</v>
      </c>
    </row>
    <row r="4" spans="1:10" ht="31.5" x14ac:dyDescent="0.25">
      <c r="A4" s="418"/>
      <c r="B4" s="117" t="s">
        <v>21</v>
      </c>
      <c r="C4" s="419"/>
      <c r="D4" s="419"/>
      <c r="E4" s="419"/>
      <c r="F4" s="419"/>
      <c r="G4" s="419"/>
      <c r="H4" s="419"/>
    </row>
    <row r="5" spans="1:10" ht="53.25" customHeight="1" x14ac:dyDescent="0.25">
      <c r="A5" s="118"/>
      <c r="B5" s="119" t="s">
        <v>142</v>
      </c>
      <c r="C5" s="120">
        <f>C7</f>
        <v>105000</v>
      </c>
      <c r="D5" s="120">
        <f>D7</f>
        <v>103316.17</v>
      </c>
      <c r="E5" s="121">
        <f>E7</f>
        <v>0.98396352380952379</v>
      </c>
      <c r="F5" s="122">
        <f>F7</f>
        <v>70000</v>
      </c>
      <c r="G5" s="133">
        <f>G7</f>
        <v>67820</v>
      </c>
      <c r="H5" s="4"/>
    </row>
    <row r="6" spans="1:10" x14ac:dyDescent="0.25">
      <c r="B6" s="3"/>
      <c r="G6" s="178"/>
    </row>
    <row r="7" spans="1:10" x14ac:dyDescent="0.25">
      <c r="A7" s="123">
        <v>2100</v>
      </c>
      <c r="B7" s="124" t="s">
        <v>29</v>
      </c>
      <c r="C7" s="125">
        <f>C8</f>
        <v>105000</v>
      </c>
      <c r="D7" s="125">
        <f>D8</f>
        <v>103316.17</v>
      </c>
      <c r="E7" s="126">
        <f>E8</f>
        <v>0.98396352380952379</v>
      </c>
      <c r="F7" s="127">
        <f>F8</f>
        <v>70000</v>
      </c>
      <c r="G7" s="133">
        <f>G8</f>
        <v>67820</v>
      </c>
      <c r="H7" s="4"/>
    </row>
    <row r="8" spans="1:10" ht="31.5" x14ac:dyDescent="0.25">
      <c r="A8" s="128">
        <v>21110</v>
      </c>
      <c r="B8" s="129" t="s">
        <v>30</v>
      </c>
      <c r="C8" s="130">
        <v>105000</v>
      </c>
      <c r="D8" s="131">
        <v>103316.17</v>
      </c>
      <c r="E8" s="132">
        <f>D8/C8</f>
        <v>0.98396352380952379</v>
      </c>
      <c r="F8" s="133">
        <v>70000</v>
      </c>
      <c r="G8" s="133">
        <v>67820</v>
      </c>
      <c r="H8" s="4"/>
    </row>
    <row r="9" spans="1:10" ht="31.5" x14ac:dyDescent="0.25">
      <c r="A9" s="128">
        <v>21120</v>
      </c>
      <c r="B9" s="129" t="s">
        <v>31</v>
      </c>
      <c r="C9" s="130"/>
      <c r="D9" s="130"/>
      <c r="E9" s="134"/>
      <c r="F9" s="130"/>
      <c r="G9" s="130"/>
      <c r="H9" s="134"/>
    </row>
    <row r="10" spans="1:10" ht="31.5" x14ac:dyDescent="0.25">
      <c r="A10" s="128">
        <v>21200</v>
      </c>
      <c r="B10" s="129" t="s">
        <v>32</v>
      </c>
      <c r="C10" s="130"/>
      <c r="D10" s="130"/>
      <c r="E10" s="132"/>
      <c r="F10" s="130"/>
      <c r="G10" s="130"/>
      <c r="H10" s="132"/>
    </row>
    <row r="11" spans="1:10" ht="16.5" thickBot="1" x14ac:dyDescent="0.3">
      <c r="B11" s="3"/>
    </row>
    <row r="12" spans="1:10" ht="16.5" thickBot="1" x14ac:dyDescent="0.3">
      <c r="A12" s="11">
        <v>2200</v>
      </c>
      <c r="B12" s="12" t="s">
        <v>33</v>
      </c>
      <c r="C12" s="13" t="s">
        <v>16</v>
      </c>
      <c r="D12" s="13" t="s">
        <v>17</v>
      </c>
      <c r="E12" s="13" t="s">
        <v>18</v>
      </c>
      <c r="F12" s="13" t="s">
        <v>16</v>
      </c>
      <c r="G12" s="13" t="s">
        <v>17</v>
      </c>
      <c r="H12" s="13"/>
      <c r="J12" s="142"/>
    </row>
    <row r="14" spans="1:10" x14ac:dyDescent="0.25">
      <c r="A14" s="1"/>
    </row>
    <row r="23" spans="1:8" ht="16.5" thickBot="1" x14ac:dyDescent="0.3">
      <c r="A23" s="1" t="s">
        <v>34</v>
      </c>
    </row>
    <row r="24" spans="1:8" ht="85.5" customHeight="1" thickBot="1" x14ac:dyDescent="0.3">
      <c r="A24" s="14" t="s">
        <v>35</v>
      </c>
      <c r="B24" s="14" t="s">
        <v>36</v>
      </c>
      <c r="C24" s="14" t="s">
        <v>37</v>
      </c>
      <c r="D24" s="15" t="s">
        <v>172</v>
      </c>
      <c r="E24" s="16" t="s">
        <v>38</v>
      </c>
      <c r="F24" s="16" t="s">
        <v>42</v>
      </c>
      <c r="G24" s="2"/>
      <c r="H24" s="17"/>
    </row>
    <row r="25" spans="1:8" ht="16.5" thickBot="1" x14ac:dyDescent="0.3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2"/>
      <c r="H25" s="2"/>
    </row>
    <row r="26" spans="1:8" ht="36.75" customHeight="1" thickBot="1" x14ac:dyDescent="0.3">
      <c r="A26" s="19" t="s">
        <v>143</v>
      </c>
      <c r="B26" s="194">
        <v>120</v>
      </c>
      <c r="C26" s="20">
        <v>123</v>
      </c>
      <c r="D26" s="27">
        <v>3918687.9</v>
      </c>
      <c r="E26" s="135">
        <f>D26</f>
        <v>3918687.9</v>
      </c>
      <c r="F26" s="21">
        <f>E26/D26</f>
        <v>1</v>
      </c>
      <c r="G26" s="2"/>
      <c r="H26" s="136"/>
    </row>
    <row r="27" spans="1:8" ht="36.75" customHeight="1" thickBot="1" x14ac:dyDescent="0.3">
      <c r="A27" s="19" t="s">
        <v>40</v>
      </c>
      <c r="B27" s="20">
        <v>214</v>
      </c>
      <c r="C27" s="20">
        <v>190</v>
      </c>
      <c r="D27" s="27">
        <v>2224146.6800000002</v>
      </c>
      <c r="E27" s="135">
        <v>2222773.83</v>
      </c>
      <c r="F27" s="21">
        <f t="shared" ref="F27:F30" si="0">E27/D27</f>
        <v>0.99938275204043647</v>
      </c>
      <c r="G27" s="2"/>
      <c r="H27" s="136"/>
    </row>
    <row r="28" spans="1:8" ht="36.75" customHeight="1" thickBot="1" x14ac:dyDescent="0.3">
      <c r="A28" s="19" t="s">
        <v>41</v>
      </c>
      <c r="B28" s="20">
        <v>76</v>
      </c>
      <c r="C28" s="20">
        <v>62</v>
      </c>
      <c r="D28" s="27">
        <v>692130.34</v>
      </c>
      <c r="E28" s="135">
        <f>D28</f>
        <v>692130.34</v>
      </c>
      <c r="F28" s="21">
        <f t="shared" si="0"/>
        <v>1</v>
      </c>
      <c r="G28" s="2"/>
      <c r="H28" s="136"/>
    </row>
    <row r="29" spans="1:8" ht="36.75" customHeight="1" thickBot="1" x14ac:dyDescent="0.3">
      <c r="A29" s="19" t="s">
        <v>144</v>
      </c>
      <c r="B29" s="20">
        <v>5</v>
      </c>
      <c r="C29" s="20">
        <v>3</v>
      </c>
      <c r="D29" s="27">
        <v>43733.73</v>
      </c>
      <c r="E29" s="135">
        <f>D29</f>
        <v>43733.73</v>
      </c>
      <c r="F29" s="21">
        <f t="shared" si="0"/>
        <v>1</v>
      </c>
      <c r="G29" s="2"/>
      <c r="H29" s="136"/>
    </row>
    <row r="30" spans="1:8" ht="36.75" customHeight="1" thickBot="1" x14ac:dyDescent="0.3">
      <c r="A30" s="19" t="s">
        <v>15</v>
      </c>
      <c r="B30" s="20">
        <f>SUM(B26:B29)</f>
        <v>415</v>
      </c>
      <c r="C30" s="20">
        <f>SUM(C26:C29)</f>
        <v>378</v>
      </c>
      <c r="D30" s="27">
        <f>D26+D27+D28+D29</f>
        <v>6878698.6500000004</v>
      </c>
      <c r="E30" s="135">
        <f>SUM(E26:E29)</f>
        <v>6877325.8000000007</v>
      </c>
      <c r="F30" s="21">
        <f t="shared" si="0"/>
        <v>0.9998004200983569</v>
      </c>
      <c r="G30" s="2"/>
      <c r="H30" s="2"/>
    </row>
    <row r="33" spans="1:9" x14ac:dyDescent="0.25">
      <c r="H33" s="28"/>
      <c r="I33" s="28"/>
    </row>
    <row r="34" spans="1:9" x14ac:dyDescent="0.25">
      <c r="A34" s="32"/>
      <c r="B34" s="32"/>
      <c r="C34" s="32"/>
      <c r="D34" s="32"/>
      <c r="E34" s="32"/>
      <c r="F34" s="32"/>
      <c r="H34" s="28"/>
      <c r="I34" s="28"/>
    </row>
    <row r="35" spans="1:9" x14ac:dyDescent="0.25">
      <c r="A35" s="32"/>
      <c r="B35" s="32"/>
      <c r="C35" s="32"/>
      <c r="D35" s="32"/>
      <c r="E35" s="32"/>
      <c r="F35" s="32"/>
      <c r="H35" s="28"/>
      <c r="I35" s="28"/>
    </row>
    <row r="36" spans="1:9" x14ac:dyDescent="0.25">
      <c r="A36" s="58" t="s">
        <v>145</v>
      </c>
      <c r="C36" s="28"/>
      <c r="D36" s="38" t="s">
        <v>145</v>
      </c>
      <c r="E36" s="28"/>
      <c r="F36" s="28"/>
      <c r="G36" s="28"/>
      <c r="H36" s="28"/>
      <c r="I36" s="28"/>
    </row>
    <row r="37" spans="1:9" x14ac:dyDescent="0.25">
      <c r="C37" s="28"/>
      <c r="D37" s="38"/>
      <c r="E37" s="28"/>
      <c r="F37" s="39"/>
      <c r="G37" s="28"/>
      <c r="H37" s="28"/>
      <c r="I37" s="28"/>
    </row>
    <row r="38" spans="1:9" x14ac:dyDescent="0.25">
      <c r="C38" s="28"/>
      <c r="D38" s="39"/>
      <c r="E38" s="28"/>
      <c r="F38" s="39"/>
      <c r="G38" s="28"/>
      <c r="H38" s="28"/>
      <c r="I38" s="28"/>
    </row>
    <row r="39" spans="1:9" x14ac:dyDescent="0.25">
      <c r="C39" s="28"/>
      <c r="D39" s="39"/>
      <c r="E39" s="28"/>
      <c r="F39" s="39"/>
      <c r="G39" s="28"/>
      <c r="H39" s="28"/>
      <c r="I39" s="28"/>
    </row>
    <row r="40" spans="1:9" x14ac:dyDescent="0.25">
      <c r="C40" s="28"/>
      <c r="D40" s="39"/>
      <c r="E40" s="28"/>
      <c r="F40" s="39"/>
      <c r="G40" s="28"/>
      <c r="H40" s="28"/>
      <c r="I40" s="28"/>
    </row>
    <row r="41" spans="1:9" x14ac:dyDescent="0.25">
      <c r="C41" s="28"/>
      <c r="D41" s="39"/>
      <c r="E41" s="28"/>
      <c r="F41" s="40"/>
      <c r="G41" s="28"/>
      <c r="H41" s="28"/>
      <c r="I41" s="28"/>
    </row>
    <row r="42" spans="1:9" x14ac:dyDescent="0.25">
      <c r="C42" s="28"/>
      <c r="D42" s="39"/>
      <c r="E42" s="28"/>
      <c r="F42" s="39"/>
      <c r="G42" s="28"/>
      <c r="H42" s="28"/>
      <c r="I42" s="28"/>
    </row>
    <row r="43" spans="1:9" x14ac:dyDescent="0.25">
      <c r="C43" s="28"/>
      <c r="D43" s="39"/>
      <c r="E43" s="28"/>
      <c r="F43" s="39"/>
      <c r="G43" s="28"/>
      <c r="H43" s="28"/>
      <c r="I43" s="28"/>
    </row>
    <row r="44" spans="1:9" x14ac:dyDescent="0.25">
      <c r="C44" s="28"/>
      <c r="D44" s="57"/>
      <c r="E44" s="28"/>
      <c r="F44" s="28"/>
      <c r="G44" s="28"/>
      <c r="H44" s="28"/>
      <c r="I44" s="28"/>
    </row>
    <row r="45" spans="1:9" x14ac:dyDescent="0.25">
      <c r="C45" s="28"/>
      <c r="D45" s="39"/>
      <c r="E45" s="28"/>
      <c r="F45" s="28"/>
      <c r="G45" s="28"/>
      <c r="H45" s="28"/>
      <c r="I45" s="28"/>
    </row>
    <row r="46" spans="1:9" x14ac:dyDescent="0.25">
      <c r="C46" s="28"/>
      <c r="D46" s="39"/>
      <c r="E46" s="28"/>
      <c r="F46" s="28"/>
      <c r="G46" s="28"/>
      <c r="H46" s="28"/>
      <c r="I46" s="28"/>
    </row>
    <row r="47" spans="1:9" x14ac:dyDescent="0.25">
      <c r="C47" s="28"/>
      <c r="D47" s="28"/>
      <c r="E47" s="28"/>
      <c r="F47" s="28"/>
      <c r="G47" s="28"/>
      <c r="H47" s="28"/>
      <c r="I47" s="28"/>
    </row>
    <row r="48" spans="1:9" x14ac:dyDescent="0.25">
      <c r="C48" s="28"/>
      <c r="D48" s="28"/>
      <c r="E48" s="28"/>
      <c r="F48" s="28"/>
      <c r="G48" s="28"/>
      <c r="H48" s="28"/>
      <c r="I48" s="28"/>
    </row>
    <row r="49" spans="3:9" x14ac:dyDescent="0.25">
      <c r="C49" s="28"/>
      <c r="D49" s="28"/>
      <c r="E49" s="28"/>
      <c r="F49" s="28"/>
      <c r="G49" s="28"/>
      <c r="H49" s="28"/>
      <c r="I49" s="28"/>
    </row>
    <row r="50" spans="3:9" x14ac:dyDescent="0.25">
      <c r="C50" s="28"/>
      <c r="D50" s="28"/>
      <c r="E50" s="28"/>
      <c r="F50" s="28"/>
      <c r="G50" s="28"/>
      <c r="H50" s="28"/>
      <c r="I50" s="28"/>
    </row>
    <row r="51" spans="3:9" x14ac:dyDescent="0.25">
      <c r="C51" s="28"/>
      <c r="D51" s="28"/>
      <c r="E51" s="28"/>
      <c r="F51" s="28"/>
      <c r="G51" s="28"/>
      <c r="H51" s="28"/>
      <c r="I51" s="28"/>
    </row>
    <row r="52" spans="3:9" x14ac:dyDescent="0.25">
      <c r="C52" s="28"/>
      <c r="D52" s="28"/>
      <c r="E52" s="28"/>
      <c r="F52" s="40"/>
      <c r="G52" s="420"/>
      <c r="H52" s="420"/>
      <c r="I52" s="28"/>
    </row>
    <row r="53" spans="3:9" x14ac:dyDescent="0.25">
      <c r="C53" s="28"/>
      <c r="D53" s="28"/>
      <c r="E53" s="28"/>
      <c r="F53" s="40"/>
      <c r="G53" s="420"/>
      <c r="H53" s="420"/>
      <c r="I53" s="28"/>
    </row>
    <row r="54" spans="3:9" x14ac:dyDescent="0.25">
      <c r="C54" s="28"/>
      <c r="D54" s="28"/>
      <c r="E54" s="28"/>
      <c r="F54" s="40"/>
      <c r="G54" s="420"/>
      <c r="H54" s="420"/>
      <c r="I54" s="28"/>
    </row>
    <row r="55" spans="3:9" x14ac:dyDescent="0.25">
      <c r="C55" s="28"/>
      <c r="D55" s="28"/>
      <c r="E55" s="28"/>
      <c r="F55" s="28"/>
      <c r="G55" s="28"/>
      <c r="H55" s="28"/>
      <c r="I55" s="28"/>
    </row>
    <row r="56" spans="3:9" x14ac:dyDescent="0.25">
      <c r="C56" s="28"/>
      <c r="D56" s="28"/>
      <c r="E56" s="28"/>
      <c r="F56" s="28"/>
      <c r="G56" s="28"/>
      <c r="H56" s="28"/>
      <c r="I56" s="28"/>
    </row>
    <row r="57" spans="3:9" x14ac:dyDescent="0.25">
      <c r="C57" s="28"/>
      <c r="D57" s="28"/>
      <c r="E57" s="28"/>
      <c r="F57" s="137"/>
      <c r="G57" s="28"/>
      <c r="H57" s="28"/>
      <c r="I57" s="28"/>
    </row>
    <row r="58" spans="3:9" x14ac:dyDescent="0.25">
      <c r="C58" s="28"/>
      <c r="D58" s="28"/>
      <c r="E58" s="28"/>
      <c r="F58" s="137"/>
      <c r="G58" s="28"/>
      <c r="H58" s="28"/>
      <c r="I58" s="28"/>
    </row>
    <row r="59" spans="3:9" x14ac:dyDescent="0.25">
      <c r="C59" s="28"/>
      <c r="D59" s="28"/>
      <c r="E59" s="28"/>
      <c r="F59" s="28"/>
      <c r="G59" s="28"/>
      <c r="H59" s="28"/>
      <c r="I59" s="28"/>
    </row>
    <row r="60" spans="3:9" x14ac:dyDescent="0.25">
      <c r="C60" s="28"/>
      <c r="D60" s="28"/>
      <c r="E60" s="28"/>
      <c r="F60" s="28"/>
      <c r="G60" s="28"/>
      <c r="H60" s="28"/>
      <c r="I60" s="28"/>
    </row>
    <row r="61" spans="3:9" x14ac:dyDescent="0.25">
      <c r="C61" s="28"/>
      <c r="D61" s="40"/>
      <c r="E61" s="420"/>
      <c r="F61" s="420"/>
      <c r="G61" s="28"/>
      <c r="H61" s="28"/>
      <c r="I61" s="28"/>
    </row>
    <row r="62" spans="3:9" x14ac:dyDescent="0.25">
      <c r="C62" s="28"/>
      <c r="D62" s="40"/>
      <c r="E62" s="420"/>
      <c r="F62" s="420"/>
      <c r="G62" s="28"/>
      <c r="H62" s="28"/>
      <c r="I62" s="28"/>
    </row>
    <row r="63" spans="3:9" x14ac:dyDescent="0.25">
      <c r="C63" s="28"/>
      <c r="D63" s="40"/>
      <c r="E63" s="420"/>
      <c r="F63" s="420"/>
      <c r="G63" s="28"/>
      <c r="H63" s="28"/>
      <c r="I63" s="28"/>
    </row>
    <row r="64" spans="3:9" x14ac:dyDescent="0.25">
      <c r="C64" s="28"/>
      <c r="D64" s="39"/>
      <c r="E64" s="39"/>
      <c r="F64" s="39"/>
      <c r="G64" s="28"/>
      <c r="H64" s="28"/>
      <c r="I64" s="28"/>
    </row>
    <row r="65" spans="3:9" x14ac:dyDescent="0.25">
      <c r="C65" s="28"/>
      <c r="D65" s="39"/>
      <c r="E65" s="39"/>
      <c r="F65" s="39"/>
      <c r="G65" s="137"/>
      <c r="H65" s="137"/>
      <c r="I65" s="137"/>
    </row>
    <row r="66" spans="3:9" x14ac:dyDescent="0.25">
      <c r="C66" s="28"/>
      <c r="D66" s="39"/>
      <c r="E66" s="39"/>
      <c r="F66" s="39"/>
      <c r="G66" s="28"/>
      <c r="H66" s="28"/>
      <c r="I66" s="28"/>
    </row>
    <row r="67" spans="3:9" x14ac:dyDescent="0.25">
      <c r="C67" s="28"/>
      <c r="D67" s="39"/>
      <c r="E67" s="39"/>
      <c r="F67" s="39"/>
      <c r="G67" s="28"/>
      <c r="H67" s="28"/>
      <c r="I67" s="138"/>
    </row>
    <row r="68" spans="3:9" x14ac:dyDescent="0.25">
      <c r="C68" s="28"/>
      <c r="D68" s="421"/>
      <c r="E68" s="39"/>
      <c r="F68" s="421"/>
      <c r="G68" s="137"/>
      <c r="H68" s="28"/>
      <c r="I68" s="28"/>
    </row>
    <row r="69" spans="3:9" x14ac:dyDescent="0.25">
      <c r="C69" s="28"/>
      <c r="D69" s="421"/>
      <c r="E69" s="39"/>
      <c r="F69" s="421"/>
      <c r="G69" s="28"/>
      <c r="H69" s="28"/>
      <c r="I69" s="28"/>
    </row>
    <row r="70" spans="3:9" x14ac:dyDescent="0.25">
      <c r="C70" s="28"/>
      <c r="D70" s="39"/>
      <c r="E70" s="334"/>
      <c r="F70" s="422"/>
      <c r="G70" s="28"/>
      <c r="H70" s="28"/>
      <c r="I70" s="28"/>
    </row>
    <row r="71" spans="3:9" x14ac:dyDescent="0.25">
      <c r="C71" s="28"/>
      <c r="D71" s="39"/>
      <c r="E71" s="334"/>
      <c r="F71" s="422"/>
      <c r="G71" s="28"/>
      <c r="H71" s="28"/>
      <c r="I71" s="28"/>
    </row>
    <row r="72" spans="3:9" x14ac:dyDescent="0.25">
      <c r="C72" s="28"/>
      <c r="D72" s="423"/>
      <c r="E72" s="39"/>
      <c r="F72" s="422"/>
      <c r="G72" s="28"/>
      <c r="H72" s="28"/>
      <c r="I72" s="28"/>
    </row>
    <row r="73" spans="3:9" x14ac:dyDescent="0.25">
      <c r="C73" s="28"/>
      <c r="D73" s="423"/>
      <c r="E73" s="39"/>
      <c r="F73" s="422"/>
      <c r="G73" s="28"/>
      <c r="H73" s="28"/>
      <c r="I73" s="28"/>
    </row>
    <row r="74" spans="3:9" x14ac:dyDescent="0.25">
      <c r="C74" s="28"/>
      <c r="D74" s="28"/>
      <c r="E74" s="28"/>
      <c r="F74" s="28"/>
      <c r="G74" s="28"/>
      <c r="H74" s="28"/>
      <c r="I74" s="28"/>
    </row>
    <row r="75" spans="3:9" x14ac:dyDescent="0.25">
      <c r="C75" s="28"/>
      <c r="D75" s="28"/>
      <c r="E75" s="28"/>
      <c r="F75" s="28"/>
      <c r="G75" s="28"/>
      <c r="H75" s="28"/>
      <c r="I75" s="28"/>
    </row>
    <row r="76" spans="3:9" x14ac:dyDescent="0.25">
      <c r="C76" s="28"/>
      <c r="D76" s="28"/>
      <c r="E76" s="28"/>
      <c r="F76" s="28"/>
      <c r="G76" s="28"/>
      <c r="H76" s="28"/>
      <c r="I76" s="28"/>
    </row>
    <row r="77" spans="3:9" x14ac:dyDescent="0.25">
      <c r="C77" s="28"/>
      <c r="D77" s="139"/>
      <c r="E77" s="139"/>
      <c r="F77" s="139"/>
      <c r="G77" s="28"/>
      <c r="H77" s="28"/>
      <c r="I77" s="28"/>
    </row>
    <row r="78" spans="3:9" x14ac:dyDescent="0.25">
      <c r="C78" s="28"/>
      <c r="D78" s="139"/>
      <c r="E78" s="139"/>
      <c r="F78" s="139"/>
      <c r="G78" s="28"/>
      <c r="H78" s="28"/>
      <c r="I78" s="28"/>
    </row>
    <row r="79" spans="3:9" x14ac:dyDescent="0.25">
      <c r="C79" s="28"/>
      <c r="D79" s="28"/>
      <c r="E79" s="28"/>
      <c r="F79" s="28"/>
      <c r="G79" s="28"/>
      <c r="H79" s="28"/>
      <c r="I79" s="28"/>
    </row>
    <row r="80" spans="3:9" x14ac:dyDescent="0.25">
      <c r="C80" s="28"/>
      <c r="D80" s="28"/>
      <c r="E80" s="28"/>
      <c r="F80" s="28"/>
      <c r="G80" s="28"/>
      <c r="H80" s="28"/>
      <c r="I80" s="28"/>
    </row>
    <row r="81" spans="3:9" x14ac:dyDescent="0.25">
      <c r="C81" s="28"/>
      <c r="D81" s="28"/>
      <c r="E81" s="28"/>
      <c r="F81" s="28"/>
      <c r="G81" s="28"/>
      <c r="H81" s="28"/>
      <c r="I81" s="28"/>
    </row>
    <row r="82" spans="3:9" x14ac:dyDescent="0.25">
      <c r="C82" s="28"/>
      <c r="D82" s="28"/>
      <c r="E82" s="28"/>
      <c r="F82" s="28"/>
      <c r="G82" s="28"/>
      <c r="H82" s="28"/>
      <c r="I82" s="28"/>
    </row>
    <row r="83" spans="3:9" x14ac:dyDescent="0.25">
      <c r="C83" s="28"/>
      <c r="D83" s="140"/>
      <c r="E83" s="28"/>
      <c r="F83" s="28"/>
      <c r="G83" s="28"/>
      <c r="H83" s="28"/>
      <c r="I83" s="28"/>
    </row>
    <row r="84" spans="3:9" x14ac:dyDescent="0.25">
      <c r="C84" s="28"/>
      <c r="D84" s="140"/>
      <c r="E84" s="28"/>
      <c r="F84" s="28"/>
      <c r="G84" s="28"/>
      <c r="H84" s="28"/>
      <c r="I84" s="28"/>
    </row>
    <row r="85" spans="3:9" x14ac:dyDescent="0.25">
      <c r="C85" s="28"/>
      <c r="D85" s="140"/>
      <c r="E85" s="28"/>
      <c r="F85" s="28"/>
      <c r="G85" s="28"/>
      <c r="H85" s="28"/>
      <c r="I85" s="28"/>
    </row>
    <row r="86" spans="3:9" x14ac:dyDescent="0.25">
      <c r="C86" s="28"/>
      <c r="D86" s="140"/>
      <c r="E86" s="28"/>
      <c r="F86" s="28"/>
      <c r="G86" s="28"/>
      <c r="H86" s="28"/>
      <c r="I86" s="28"/>
    </row>
    <row r="87" spans="3:9" x14ac:dyDescent="0.25">
      <c r="C87" s="28"/>
      <c r="D87" s="140"/>
      <c r="E87" s="28"/>
      <c r="F87" s="28"/>
      <c r="G87" s="28"/>
      <c r="H87" s="28"/>
      <c r="I87" s="28"/>
    </row>
    <row r="88" spans="3:9" x14ac:dyDescent="0.25">
      <c r="C88" s="28"/>
      <c r="D88" s="140"/>
      <c r="E88" s="28"/>
      <c r="F88" s="28"/>
      <c r="G88" s="28"/>
      <c r="H88" s="28"/>
      <c r="I88" s="28"/>
    </row>
    <row r="89" spans="3:9" x14ac:dyDescent="0.25">
      <c r="C89" s="28"/>
      <c r="D89" s="2"/>
      <c r="E89" s="28"/>
      <c r="F89" s="28"/>
      <c r="G89" s="28"/>
      <c r="H89" s="28"/>
      <c r="I89" s="28"/>
    </row>
    <row r="90" spans="3:9" x14ac:dyDescent="0.25">
      <c r="C90" s="28"/>
      <c r="D90" s="2"/>
      <c r="E90" s="28"/>
      <c r="F90" s="28"/>
      <c r="G90" s="28"/>
      <c r="H90" s="28"/>
      <c r="I90" s="28"/>
    </row>
    <row r="91" spans="3:9" x14ac:dyDescent="0.25">
      <c r="C91" s="28"/>
      <c r="D91" s="28"/>
      <c r="E91" s="28"/>
      <c r="F91" s="28"/>
      <c r="G91" s="28"/>
      <c r="H91" s="28"/>
      <c r="I91" s="28"/>
    </row>
    <row r="92" spans="3:9" x14ac:dyDescent="0.25">
      <c r="C92" s="28"/>
      <c r="D92" s="28"/>
      <c r="E92" s="28"/>
      <c r="F92" s="28"/>
      <c r="G92" s="28"/>
      <c r="H92" s="28"/>
      <c r="I92" s="28"/>
    </row>
    <row r="93" spans="3:9" x14ac:dyDescent="0.25">
      <c r="C93" s="28"/>
      <c r="D93" s="28"/>
      <c r="E93" s="28"/>
      <c r="F93" s="28"/>
      <c r="G93" s="28"/>
      <c r="H93" s="28"/>
      <c r="I93" s="28"/>
    </row>
    <row r="94" spans="3:9" x14ac:dyDescent="0.25">
      <c r="C94" s="28"/>
      <c r="D94" s="28"/>
      <c r="E94" s="28"/>
      <c r="F94" s="28"/>
      <c r="G94" s="28"/>
      <c r="H94" s="28"/>
      <c r="I94" s="28"/>
    </row>
    <row r="95" spans="3:9" x14ac:dyDescent="0.25">
      <c r="C95" s="28"/>
      <c r="D95" s="2"/>
      <c r="E95" s="140"/>
      <c r="F95" s="39"/>
      <c r="G95" s="28"/>
      <c r="H95" s="28"/>
      <c r="I95" s="28"/>
    </row>
    <row r="96" spans="3:9" x14ac:dyDescent="0.25">
      <c r="C96" s="28"/>
      <c r="D96" s="2"/>
      <c r="E96" s="140"/>
      <c r="F96" s="39"/>
      <c r="G96" s="28"/>
      <c r="H96" s="28"/>
      <c r="I96" s="28"/>
    </row>
    <row r="97" spans="3:9" x14ac:dyDescent="0.25">
      <c r="C97" s="28"/>
      <c r="D97" s="2"/>
      <c r="E97" s="140"/>
      <c r="F97" s="39"/>
      <c r="G97" s="28"/>
      <c r="H97" s="28"/>
      <c r="I97" s="28"/>
    </row>
    <row r="98" spans="3:9" x14ac:dyDescent="0.25">
      <c r="C98" s="28"/>
      <c r="D98" s="2"/>
      <c r="E98" s="140"/>
      <c r="F98" s="39"/>
      <c r="G98" s="28"/>
      <c r="H98" s="28"/>
      <c r="I98" s="28"/>
    </row>
    <row r="99" spans="3:9" x14ac:dyDescent="0.25">
      <c r="C99" s="28"/>
      <c r="D99" s="140"/>
      <c r="E99" s="140"/>
      <c r="F99" s="39"/>
      <c r="G99" s="28"/>
      <c r="H99" s="28"/>
      <c r="I99" s="28"/>
    </row>
    <row r="100" spans="3:9" x14ac:dyDescent="0.25">
      <c r="C100" s="28"/>
      <c r="D100" s="2"/>
      <c r="E100" s="140"/>
      <c r="F100" s="39"/>
      <c r="G100" s="28"/>
      <c r="H100" s="28"/>
      <c r="I100" s="28"/>
    </row>
    <row r="101" spans="3:9" x14ac:dyDescent="0.25">
      <c r="C101" s="28"/>
      <c r="D101" s="2"/>
      <c r="E101" s="2"/>
      <c r="F101" s="57"/>
      <c r="G101" s="28"/>
      <c r="H101" s="28"/>
      <c r="I101" s="28"/>
    </row>
    <row r="102" spans="3:9" x14ac:dyDescent="0.25">
      <c r="C102" s="28"/>
      <c r="D102" s="2"/>
      <c r="E102" s="2"/>
      <c r="F102" s="57"/>
      <c r="G102" s="28"/>
      <c r="H102" s="28"/>
      <c r="I102" s="28"/>
    </row>
    <row r="103" spans="3:9" x14ac:dyDescent="0.25">
      <c r="C103" s="28"/>
      <c r="D103" s="141"/>
      <c r="E103" s="141"/>
      <c r="F103" s="39"/>
      <c r="G103" s="28"/>
      <c r="H103" s="28"/>
      <c r="I103" s="28"/>
    </row>
    <row r="104" spans="3:9" x14ac:dyDescent="0.25">
      <c r="C104" s="28"/>
      <c r="D104" s="141"/>
      <c r="E104" s="141"/>
      <c r="F104" s="40"/>
      <c r="G104" s="28"/>
      <c r="H104" s="28"/>
      <c r="I104" s="28"/>
    </row>
    <row r="105" spans="3:9" x14ac:dyDescent="0.25">
      <c r="C105" s="28"/>
      <c r="D105" s="28"/>
      <c r="E105" s="28"/>
      <c r="F105" s="28"/>
      <c r="G105" s="28"/>
      <c r="H105" s="28"/>
      <c r="I105" s="28"/>
    </row>
    <row r="106" spans="3:9" x14ac:dyDescent="0.25">
      <c r="C106" s="28"/>
      <c r="D106" s="28"/>
      <c r="E106" s="28"/>
      <c r="F106" s="28"/>
      <c r="G106" s="28"/>
      <c r="H106" s="28"/>
      <c r="I106" s="28"/>
    </row>
    <row r="107" spans="3:9" x14ac:dyDescent="0.25">
      <c r="C107" s="28"/>
      <c r="D107" s="28"/>
      <c r="E107" s="28"/>
      <c r="F107" s="28"/>
      <c r="G107" s="28"/>
      <c r="H107" s="28"/>
      <c r="I107" s="28"/>
    </row>
    <row r="108" spans="3:9" x14ac:dyDescent="0.25">
      <c r="C108" s="28"/>
      <c r="D108" s="28"/>
      <c r="E108" s="28"/>
      <c r="F108" s="28"/>
      <c r="G108" s="28"/>
      <c r="H108" s="28"/>
      <c r="I108" s="28"/>
    </row>
    <row r="109" spans="3:9" x14ac:dyDescent="0.25">
      <c r="C109" s="28"/>
      <c r="D109" s="28"/>
      <c r="E109" s="28"/>
      <c r="F109" s="28"/>
      <c r="G109" s="28"/>
      <c r="H109" s="28"/>
      <c r="I109" s="28"/>
    </row>
    <row r="110" spans="3:9" x14ac:dyDescent="0.25">
      <c r="C110" s="28"/>
      <c r="D110" s="28"/>
      <c r="E110" s="28"/>
      <c r="F110" s="28"/>
      <c r="G110" s="28"/>
      <c r="H110" s="28"/>
      <c r="I110" s="28"/>
    </row>
    <row r="111" spans="3:9" x14ac:dyDescent="0.25">
      <c r="C111" s="28"/>
      <c r="D111" s="28"/>
      <c r="E111" s="28"/>
      <c r="F111" s="28"/>
      <c r="G111" s="28"/>
      <c r="H111" s="28"/>
      <c r="I111" s="28"/>
    </row>
    <row r="112" spans="3:9" x14ac:dyDescent="0.25">
      <c r="C112" s="28"/>
      <c r="D112" s="28"/>
      <c r="E112" s="28"/>
      <c r="F112" s="28"/>
      <c r="G112" s="28"/>
      <c r="H112" s="28"/>
      <c r="I112" s="28"/>
    </row>
    <row r="113" spans="3:9" x14ac:dyDescent="0.25">
      <c r="C113" s="28"/>
      <c r="D113" s="28"/>
      <c r="E113" s="28"/>
      <c r="F113" s="28"/>
      <c r="G113" s="28"/>
      <c r="H113" s="28"/>
      <c r="I113" s="28"/>
    </row>
    <row r="114" spans="3:9" x14ac:dyDescent="0.25">
      <c r="C114" s="28"/>
      <c r="D114" s="28"/>
      <c r="E114" s="28"/>
      <c r="F114" s="28"/>
      <c r="G114" s="28"/>
      <c r="H114" s="28"/>
      <c r="I114" s="28"/>
    </row>
    <row r="115" spans="3:9" x14ac:dyDescent="0.25">
      <c r="C115" s="28"/>
      <c r="D115" s="28"/>
      <c r="E115" s="28"/>
      <c r="F115" s="28"/>
      <c r="G115" s="28"/>
      <c r="H115" s="28"/>
      <c r="I115" s="28"/>
    </row>
    <row r="116" spans="3:9" x14ac:dyDescent="0.25">
      <c r="C116" s="28"/>
      <c r="D116" s="28"/>
      <c r="E116" s="28"/>
      <c r="F116" s="28"/>
      <c r="G116" s="28"/>
      <c r="H116" s="28"/>
      <c r="I116" s="28"/>
    </row>
    <row r="117" spans="3:9" x14ac:dyDescent="0.25">
      <c r="C117" s="28"/>
      <c r="D117" s="28"/>
      <c r="E117" s="28"/>
      <c r="F117" s="28"/>
      <c r="G117" s="28"/>
      <c r="H117" s="28"/>
      <c r="I117" s="28"/>
    </row>
    <row r="118" spans="3:9" x14ac:dyDescent="0.25">
      <c r="C118" s="28"/>
      <c r="D118" s="28"/>
      <c r="E118" s="28"/>
      <c r="F118" s="28"/>
      <c r="G118" s="28"/>
      <c r="H118" s="28"/>
      <c r="I118" s="28"/>
    </row>
    <row r="119" spans="3:9" x14ac:dyDescent="0.25">
      <c r="C119" s="28"/>
      <c r="D119" s="28"/>
      <c r="E119" s="28"/>
      <c r="F119" s="28"/>
      <c r="G119" s="28"/>
      <c r="H119" s="28"/>
      <c r="I119" s="28"/>
    </row>
    <row r="120" spans="3:9" x14ac:dyDescent="0.25">
      <c r="C120" s="28"/>
      <c r="D120" s="28"/>
      <c r="E120" s="28"/>
      <c r="F120" s="28"/>
      <c r="G120" s="28"/>
      <c r="H120" s="28"/>
      <c r="I120" s="28"/>
    </row>
    <row r="121" spans="3:9" x14ac:dyDescent="0.25">
      <c r="C121" s="28"/>
      <c r="D121" s="28"/>
      <c r="E121" s="28"/>
      <c r="F121" s="28"/>
      <c r="G121" s="28"/>
      <c r="H121" s="28"/>
      <c r="I121" s="28"/>
    </row>
    <row r="122" spans="3:9" x14ac:dyDescent="0.25">
      <c r="C122" s="28"/>
      <c r="D122" s="28"/>
      <c r="E122" s="28"/>
      <c r="F122" s="28"/>
      <c r="G122" s="28"/>
      <c r="H122" s="28"/>
      <c r="I122" s="28"/>
    </row>
    <row r="123" spans="3:9" x14ac:dyDescent="0.25">
      <c r="C123" s="28"/>
      <c r="D123" s="28"/>
      <c r="E123" s="28"/>
      <c r="F123" s="28"/>
      <c r="G123" s="28"/>
      <c r="H123" s="28"/>
      <c r="I123" s="28"/>
    </row>
    <row r="124" spans="3:9" x14ac:dyDescent="0.25">
      <c r="C124" s="28"/>
      <c r="D124" s="28"/>
      <c r="E124" s="28"/>
      <c r="F124" s="28"/>
      <c r="G124" s="28"/>
      <c r="H124" s="28"/>
      <c r="I124" s="28"/>
    </row>
    <row r="125" spans="3:9" x14ac:dyDescent="0.25">
      <c r="C125" s="28"/>
      <c r="D125" s="28"/>
      <c r="E125" s="28"/>
      <c r="F125" s="28"/>
      <c r="G125" s="28"/>
      <c r="H125" s="28"/>
      <c r="I125" s="28"/>
    </row>
    <row r="126" spans="3:9" x14ac:dyDescent="0.25">
      <c r="C126" s="28"/>
      <c r="D126" s="28"/>
      <c r="E126" s="28"/>
      <c r="F126" s="28"/>
      <c r="G126" s="28"/>
      <c r="H126" s="28"/>
      <c r="I126" s="28"/>
    </row>
    <row r="127" spans="3:9" x14ac:dyDescent="0.25">
      <c r="C127" s="28"/>
      <c r="D127" s="28"/>
      <c r="E127" s="28"/>
      <c r="F127" s="28"/>
      <c r="G127" s="28"/>
      <c r="H127" s="28"/>
      <c r="I127" s="28"/>
    </row>
    <row r="128" spans="3:9" x14ac:dyDescent="0.25">
      <c r="C128" s="28"/>
      <c r="D128" s="28"/>
      <c r="E128" s="28"/>
      <c r="F128" s="28"/>
      <c r="G128" s="28"/>
      <c r="H128" s="28"/>
      <c r="I128" s="28"/>
    </row>
    <row r="129" spans="3:9" x14ac:dyDescent="0.25">
      <c r="C129" s="28"/>
      <c r="D129" s="28"/>
      <c r="E129" s="28"/>
      <c r="F129" s="28"/>
      <c r="G129" s="28"/>
      <c r="H129" s="28"/>
      <c r="I129" s="28"/>
    </row>
    <row r="130" spans="3:9" x14ac:dyDescent="0.25">
      <c r="C130" s="28"/>
      <c r="D130" s="28"/>
      <c r="E130" s="28"/>
      <c r="F130" s="28"/>
      <c r="G130" s="28"/>
      <c r="H130" s="28"/>
      <c r="I130" s="28"/>
    </row>
    <row r="131" spans="3:9" x14ac:dyDescent="0.25">
      <c r="C131" s="28"/>
      <c r="D131" s="28"/>
      <c r="E131" s="28"/>
      <c r="F131" s="28"/>
      <c r="G131" s="28"/>
      <c r="H131" s="28"/>
      <c r="I131" s="28"/>
    </row>
  </sheetData>
  <mergeCells count="18">
    <mergeCell ref="D68:D69"/>
    <mergeCell ref="F68:F69"/>
    <mergeCell ref="E70:E71"/>
    <mergeCell ref="F70:F71"/>
    <mergeCell ref="D72:D73"/>
    <mergeCell ref="F72:F73"/>
    <mergeCell ref="G3:G4"/>
    <mergeCell ref="H3:H4"/>
    <mergeCell ref="G52:G54"/>
    <mergeCell ref="H52:H54"/>
    <mergeCell ref="E61:E63"/>
    <mergeCell ref="F61:F63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48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9"/>
  <sheetViews>
    <sheetView view="pageBreakPreview" topLeftCell="A274" zoomScale="60" zoomScaleNormal="100" workbookViewId="0">
      <selection activeCell="Q19" sqref="Q19"/>
    </sheetView>
  </sheetViews>
  <sheetFormatPr defaultRowHeight="15" x14ac:dyDescent="0.25"/>
  <cols>
    <col min="1" max="1" width="2.28515625" customWidth="1"/>
    <col min="2" max="2" width="0" hidden="1" customWidth="1"/>
    <col min="3" max="3" width="11.7109375" customWidth="1"/>
    <col min="4" max="4" width="6.5703125" customWidth="1"/>
    <col min="5" max="5" width="68.5703125" customWidth="1"/>
    <col min="6" max="6" width="15" customWidth="1"/>
    <col min="7" max="7" width="11.140625" customWidth="1"/>
    <col min="8" max="8" width="14.85546875" customWidth="1"/>
    <col min="9" max="9" width="53.42578125" customWidth="1"/>
    <col min="10" max="10" width="5" customWidth="1"/>
    <col min="11" max="11" width="0.85546875" customWidth="1"/>
    <col min="12" max="12" width="1.42578125" customWidth="1"/>
    <col min="14" max="14" width="10" bestFit="1" customWidth="1"/>
    <col min="250" max="250" width="2.28515625" customWidth="1"/>
    <col min="251" max="251" width="0" hidden="1" customWidth="1"/>
    <col min="252" max="252" width="11.7109375" customWidth="1"/>
    <col min="253" max="253" width="19.42578125" customWidth="1"/>
    <col min="254" max="254" width="8.5703125" customWidth="1"/>
    <col min="255" max="255" width="1.28515625" customWidth="1"/>
    <col min="256" max="256" width="6.7109375" customWidth="1"/>
    <col min="257" max="257" width="11.140625" customWidth="1"/>
    <col min="258" max="258" width="7.5703125" customWidth="1"/>
    <col min="259" max="259" width="7" customWidth="1"/>
    <col min="260" max="260" width="6.5703125" customWidth="1"/>
    <col min="261" max="261" width="9.28515625" customWidth="1"/>
    <col min="262" max="262" width="7.42578125" customWidth="1"/>
    <col min="263" max="263" width="11.140625" customWidth="1"/>
    <col min="264" max="264" width="14.85546875" customWidth="1"/>
    <col min="265" max="265" width="18.5703125" customWidth="1"/>
    <col min="266" max="266" width="5" customWidth="1"/>
    <col min="267" max="267" width="0.85546875" customWidth="1"/>
    <col min="268" max="268" width="1.42578125" customWidth="1"/>
    <col min="506" max="506" width="2.28515625" customWidth="1"/>
    <col min="507" max="507" width="0" hidden="1" customWidth="1"/>
    <col min="508" max="508" width="11.7109375" customWidth="1"/>
    <col min="509" max="509" width="19.42578125" customWidth="1"/>
    <col min="510" max="510" width="8.5703125" customWidth="1"/>
    <col min="511" max="511" width="1.28515625" customWidth="1"/>
    <col min="512" max="512" width="6.7109375" customWidth="1"/>
    <col min="513" max="513" width="11.140625" customWidth="1"/>
    <col min="514" max="514" width="7.5703125" customWidth="1"/>
    <col min="515" max="515" width="7" customWidth="1"/>
    <col min="516" max="516" width="6.5703125" customWidth="1"/>
    <col min="517" max="517" width="9.28515625" customWidth="1"/>
    <col min="518" max="518" width="7.42578125" customWidth="1"/>
    <col min="519" max="519" width="11.140625" customWidth="1"/>
    <col min="520" max="520" width="14.85546875" customWidth="1"/>
    <col min="521" max="521" width="18.5703125" customWidth="1"/>
    <col min="522" max="522" width="5" customWidth="1"/>
    <col min="523" max="523" width="0.85546875" customWidth="1"/>
    <col min="524" max="524" width="1.42578125" customWidth="1"/>
    <col min="762" max="762" width="2.28515625" customWidth="1"/>
    <col min="763" max="763" width="0" hidden="1" customWidth="1"/>
    <col min="764" max="764" width="11.7109375" customWidth="1"/>
    <col min="765" max="765" width="19.42578125" customWidth="1"/>
    <col min="766" max="766" width="8.5703125" customWidth="1"/>
    <col min="767" max="767" width="1.28515625" customWidth="1"/>
    <col min="768" max="768" width="6.7109375" customWidth="1"/>
    <col min="769" max="769" width="11.140625" customWidth="1"/>
    <col min="770" max="770" width="7.5703125" customWidth="1"/>
    <col min="771" max="771" width="7" customWidth="1"/>
    <col min="772" max="772" width="6.5703125" customWidth="1"/>
    <col min="773" max="773" width="9.28515625" customWidth="1"/>
    <col min="774" max="774" width="7.42578125" customWidth="1"/>
    <col min="775" max="775" width="11.140625" customWidth="1"/>
    <col min="776" max="776" width="14.85546875" customWidth="1"/>
    <col min="777" max="777" width="18.5703125" customWidth="1"/>
    <col min="778" max="778" width="5" customWidth="1"/>
    <col min="779" max="779" width="0.85546875" customWidth="1"/>
    <col min="780" max="780" width="1.42578125" customWidth="1"/>
    <col min="1018" max="1018" width="2.28515625" customWidth="1"/>
    <col min="1019" max="1019" width="0" hidden="1" customWidth="1"/>
    <col min="1020" max="1020" width="11.7109375" customWidth="1"/>
    <col min="1021" max="1021" width="19.42578125" customWidth="1"/>
    <col min="1022" max="1022" width="8.5703125" customWidth="1"/>
    <col min="1023" max="1023" width="1.28515625" customWidth="1"/>
    <col min="1024" max="1024" width="6.7109375" customWidth="1"/>
    <col min="1025" max="1025" width="11.140625" customWidth="1"/>
    <col min="1026" max="1026" width="7.5703125" customWidth="1"/>
    <col min="1027" max="1027" width="7" customWidth="1"/>
    <col min="1028" max="1028" width="6.5703125" customWidth="1"/>
    <col min="1029" max="1029" width="9.28515625" customWidth="1"/>
    <col min="1030" max="1030" width="7.42578125" customWidth="1"/>
    <col min="1031" max="1031" width="11.140625" customWidth="1"/>
    <col min="1032" max="1032" width="14.85546875" customWidth="1"/>
    <col min="1033" max="1033" width="18.5703125" customWidth="1"/>
    <col min="1034" max="1034" width="5" customWidth="1"/>
    <col min="1035" max="1035" width="0.85546875" customWidth="1"/>
    <col min="1036" max="1036" width="1.42578125" customWidth="1"/>
    <col min="1274" max="1274" width="2.28515625" customWidth="1"/>
    <col min="1275" max="1275" width="0" hidden="1" customWidth="1"/>
    <col min="1276" max="1276" width="11.7109375" customWidth="1"/>
    <col min="1277" max="1277" width="19.42578125" customWidth="1"/>
    <col min="1278" max="1278" width="8.5703125" customWidth="1"/>
    <col min="1279" max="1279" width="1.28515625" customWidth="1"/>
    <col min="1280" max="1280" width="6.7109375" customWidth="1"/>
    <col min="1281" max="1281" width="11.140625" customWidth="1"/>
    <col min="1282" max="1282" width="7.5703125" customWidth="1"/>
    <col min="1283" max="1283" width="7" customWidth="1"/>
    <col min="1284" max="1284" width="6.5703125" customWidth="1"/>
    <col min="1285" max="1285" width="9.28515625" customWidth="1"/>
    <col min="1286" max="1286" width="7.42578125" customWidth="1"/>
    <col min="1287" max="1287" width="11.140625" customWidth="1"/>
    <col min="1288" max="1288" width="14.85546875" customWidth="1"/>
    <col min="1289" max="1289" width="18.5703125" customWidth="1"/>
    <col min="1290" max="1290" width="5" customWidth="1"/>
    <col min="1291" max="1291" width="0.85546875" customWidth="1"/>
    <col min="1292" max="1292" width="1.42578125" customWidth="1"/>
    <col min="1530" max="1530" width="2.28515625" customWidth="1"/>
    <col min="1531" max="1531" width="0" hidden="1" customWidth="1"/>
    <col min="1532" max="1532" width="11.7109375" customWidth="1"/>
    <col min="1533" max="1533" width="19.42578125" customWidth="1"/>
    <col min="1534" max="1534" width="8.5703125" customWidth="1"/>
    <col min="1535" max="1535" width="1.28515625" customWidth="1"/>
    <col min="1536" max="1536" width="6.7109375" customWidth="1"/>
    <col min="1537" max="1537" width="11.140625" customWidth="1"/>
    <col min="1538" max="1538" width="7.5703125" customWidth="1"/>
    <col min="1539" max="1539" width="7" customWidth="1"/>
    <col min="1540" max="1540" width="6.5703125" customWidth="1"/>
    <col min="1541" max="1541" width="9.28515625" customWidth="1"/>
    <col min="1542" max="1542" width="7.42578125" customWidth="1"/>
    <col min="1543" max="1543" width="11.140625" customWidth="1"/>
    <col min="1544" max="1544" width="14.85546875" customWidth="1"/>
    <col min="1545" max="1545" width="18.5703125" customWidth="1"/>
    <col min="1546" max="1546" width="5" customWidth="1"/>
    <col min="1547" max="1547" width="0.85546875" customWidth="1"/>
    <col min="1548" max="1548" width="1.42578125" customWidth="1"/>
    <col min="1786" max="1786" width="2.28515625" customWidth="1"/>
    <col min="1787" max="1787" width="0" hidden="1" customWidth="1"/>
    <col min="1788" max="1788" width="11.7109375" customWidth="1"/>
    <col min="1789" max="1789" width="19.42578125" customWidth="1"/>
    <col min="1790" max="1790" width="8.5703125" customWidth="1"/>
    <col min="1791" max="1791" width="1.28515625" customWidth="1"/>
    <col min="1792" max="1792" width="6.7109375" customWidth="1"/>
    <col min="1793" max="1793" width="11.140625" customWidth="1"/>
    <col min="1794" max="1794" width="7.5703125" customWidth="1"/>
    <col min="1795" max="1795" width="7" customWidth="1"/>
    <col min="1796" max="1796" width="6.5703125" customWidth="1"/>
    <col min="1797" max="1797" width="9.28515625" customWidth="1"/>
    <col min="1798" max="1798" width="7.42578125" customWidth="1"/>
    <col min="1799" max="1799" width="11.140625" customWidth="1"/>
    <col min="1800" max="1800" width="14.85546875" customWidth="1"/>
    <col min="1801" max="1801" width="18.5703125" customWidth="1"/>
    <col min="1802" max="1802" width="5" customWidth="1"/>
    <col min="1803" max="1803" width="0.85546875" customWidth="1"/>
    <col min="1804" max="1804" width="1.42578125" customWidth="1"/>
    <col min="2042" max="2042" width="2.28515625" customWidth="1"/>
    <col min="2043" max="2043" width="0" hidden="1" customWidth="1"/>
    <col min="2044" max="2044" width="11.7109375" customWidth="1"/>
    <col min="2045" max="2045" width="19.42578125" customWidth="1"/>
    <col min="2046" max="2046" width="8.5703125" customWidth="1"/>
    <col min="2047" max="2047" width="1.28515625" customWidth="1"/>
    <col min="2048" max="2048" width="6.7109375" customWidth="1"/>
    <col min="2049" max="2049" width="11.140625" customWidth="1"/>
    <col min="2050" max="2050" width="7.5703125" customWidth="1"/>
    <col min="2051" max="2051" width="7" customWidth="1"/>
    <col min="2052" max="2052" width="6.5703125" customWidth="1"/>
    <col min="2053" max="2053" width="9.28515625" customWidth="1"/>
    <col min="2054" max="2054" width="7.42578125" customWidth="1"/>
    <col min="2055" max="2055" width="11.140625" customWidth="1"/>
    <col min="2056" max="2056" width="14.85546875" customWidth="1"/>
    <col min="2057" max="2057" width="18.5703125" customWidth="1"/>
    <col min="2058" max="2058" width="5" customWidth="1"/>
    <col min="2059" max="2059" width="0.85546875" customWidth="1"/>
    <col min="2060" max="2060" width="1.42578125" customWidth="1"/>
    <col min="2298" max="2298" width="2.28515625" customWidth="1"/>
    <col min="2299" max="2299" width="0" hidden="1" customWidth="1"/>
    <col min="2300" max="2300" width="11.7109375" customWidth="1"/>
    <col min="2301" max="2301" width="19.42578125" customWidth="1"/>
    <col min="2302" max="2302" width="8.5703125" customWidth="1"/>
    <col min="2303" max="2303" width="1.28515625" customWidth="1"/>
    <col min="2304" max="2304" width="6.7109375" customWidth="1"/>
    <col min="2305" max="2305" width="11.140625" customWidth="1"/>
    <col min="2306" max="2306" width="7.5703125" customWidth="1"/>
    <col min="2307" max="2307" width="7" customWidth="1"/>
    <col min="2308" max="2308" width="6.5703125" customWidth="1"/>
    <col min="2309" max="2309" width="9.28515625" customWidth="1"/>
    <col min="2310" max="2310" width="7.42578125" customWidth="1"/>
    <col min="2311" max="2311" width="11.140625" customWidth="1"/>
    <col min="2312" max="2312" width="14.85546875" customWidth="1"/>
    <col min="2313" max="2313" width="18.5703125" customWidth="1"/>
    <col min="2314" max="2314" width="5" customWidth="1"/>
    <col min="2315" max="2315" width="0.85546875" customWidth="1"/>
    <col min="2316" max="2316" width="1.42578125" customWidth="1"/>
    <col min="2554" max="2554" width="2.28515625" customWidth="1"/>
    <col min="2555" max="2555" width="0" hidden="1" customWidth="1"/>
    <col min="2556" max="2556" width="11.7109375" customWidth="1"/>
    <col min="2557" max="2557" width="19.42578125" customWidth="1"/>
    <col min="2558" max="2558" width="8.5703125" customWidth="1"/>
    <col min="2559" max="2559" width="1.28515625" customWidth="1"/>
    <col min="2560" max="2560" width="6.7109375" customWidth="1"/>
    <col min="2561" max="2561" width="11.140625" customWidth="1"/>
    <col min="2562" max="2562" width="7.5703125" customWidth="1"/>
    <col min="2563" max="2563" width="7" customWidth="1"/>
    <col min="2564" max="2564" width="6.5703125" customWidth="1"/>
    <col min="2565" max="2565" width="9.28515625" customWidth="1"/>
    <col min="2566" max="2566" width="7.42578125" customWidth="1"/>
    <col min="2567" max="2567" width="11.140625" customWidth="1"/>
    <col min="2568" max="2568" width="14.85546875" customWidth="1"/>
    <col min="2569" max="2569" width="18.5703125" customWidth="1"/>
    <col min="2570" max="2570" width="5" customWidth="1"/>
    <col min="2571" max="2571" width="0.85546875" customWidth="1"/>
    <col min="2572" max="2572" width="1.42578125" customWidth="1"/>
    <col min="2810" max="2810" width="2.28515625" customWidth="1"/>
    <col min="2811" max="2811" width="0" hidden="1" customWidth="1"/>
    <col min="2812" max="2812" width="11.7109375" customWidth="1"/>
    <col min="2813" max="2813" width="19.42578125" customWidth="1"/>
    <col min="2814" max="2814" width="8.5703125" customWidth="1"/>
    <col min="2815" max="2815" width="1.28515625" customWidth="1"/>
    <col min="2816" max="2816" width="6.7109375" customWidth="1"/>
    <col min="2817" max="2817" width="11.140625" customWidth="1"/>
    <col min="2818" max="2818" width="7.5703125" customWidth="1"/>
    <col min="2819" max="2819" width="7" customWidth="1"/>
    <col min="2820" max="2820" width="6.5703125" customWidth="1"/>
    <col min="2821" max="2821" width="9.28515625" customWidth="1"/>
    <col min="2822" max="2822" width="7.42578125" customWidth="1"/>
    <col min="2823" max="2823" width="11.140625" customWidth="1"/>
    <col min="2824" max="2824" width="14.85546875" customWidth="1"/>
    <col min="2825" max="2825" width="18.5703125" customWidth="1"/>
    <col min="2826" max="2826" width="5" customWidth="1"/>
    <col min="2827" max="2827" width="0.85546875" customWidth="1"/>
    <col min="2828" max="2828" width="1.42578125" customWidth="1"/>
    <col min="3066" max="3066" width="2.28515625" customWidth="1"/>
    <col min="3067" max="3067" width="0" hidden="1" customWidth="1"/>
    <col min="3068" max="3068" width="11.7109375" customWidth="1"/>
    <col min="3069" max="3069" width="19.42578125" customWidth="1"/>
    <col min="3070" max="3070" width="8.5703125" customWidth="1"/>
    <col min="3071" max="3071" width="1.28515625" customWidth="1"/>
    <col min="3072" max="3072" width="6.7109375" customWidth="1"/>
    <col min="3073" max="3073" width="11.140625" customWidth="1"/>
    <col min="3074" max="3074" width="7.5703125" customWidth="1"/>
    <col min="3075" max="3075" width="7" customWidth="1"/>
    <col min="3076" max="3076" width="6.5703125" customWidth="1"/>
    <col min="3077" max="3077" width="9.28515625" customWidth="1"/>
    <col min="3078" max="3078" width="7.42578125" customWidth="1"/>
    <col min="3079" max="3079" width="11.140625" customWidth="1"/>
    <col min="3080" max="3080" width="14.85546875" customWidth="1"/>
    <col min="3081" max="3081" width="18.5703125" customWidth="1"/>
    <col min="3082" max="3082" width="5" customWidth="1"/>
    <col min="3083" max="3083" width="0.85546875" customWidth="1"/>
    <col min="3084" max="3084" width="1.42578125" customWidth="1"/>
    <col min="3322" max="3322" width="2.28515625" customWidth="1"/>
    <col min="3323" max="3323" width="0" hidden="1" customWidth="1"/>
    <col min="3324" max="3324" width="11.7109375" customWidth="1"/>
    <col min="3325" max="3325" width="19.42578125" customWidth="1"/>
    <col min="3326" max="3326" width="8.5703125" customWidth="1"/>
    <col min="3327" max="3327" width="1.28515625" customWidth="1"/>
    <col min="3328" max="3328" width="6.7109375" customWidth="1"/>
    <col min="3329" max="3329" width="11.140625" customWidth="1"/>
    <col min="3330" max="3330" width="7.5703125" customWidth="1"/>
    <col min="3331" max="3331" width="7" customWidth="1"/>
    <col min="3332" max="3332" width="6.5703125" customWidth="1"/>
    <col min="3333" max="3333" width="9.28515625" customWidth="1"/>
    <col min="3334" max="3334" width="7.42578125" customWidth="1"/>
    <col min="3335" max="3335" width="11.140625" customWidth="1"/>
    <col min="3336" max="3336" width="14.85546875" customWidth="1"/>
    <col min="3337" max="3337" width="18.5703125" customWidth="1"/>
    <col min="3338" max="3338" width="5" customWidth="1"/>
    <col min="3339" max="3339" width="0.85546875" customWidth="1"/>
    <col min="3340" max="3340" width="1.42578125" customWidth="1"/>
    <col min="3578" max="3578" width="2.28515625" customWidth="1"/>
    <col min="3579" max="3579" width="0" hidden="1" customWidth="1"/>
    <col min="3580" max="3580" width="11.7109375" customWidth="1"/>
    <col min="3581" max="3581" width="19.42578125" customWidth="1"/>
    <col min="3582" max="3582" width="8.5703125" customWidth="1"/>
    <col min="3583" max="3583" width="1.28515625" customWidth="1"/>
    <col min="3584" max="3584" width="6.7109375" customWidth="1"/>
    <col min="3585" max="3585" width="11.140625" customWidth="1"/>
    <col min="3586" max="3586" width="7.5703125" customWidth="1"/>
    <col min="3587" max="3587" width="7" customWidth="1"/>
    <col min="3588" max="3588" width="6.5703125" customWidth="1"/>
    <col min="3589" max="3589" width="9.28515625" customWidth="1"/>
    <col min="3590" max="3590" width="7.42578125" customWidth="1"/>
    <col min="3591" max="3591" width="11.140625" customWidth="1"/>
    <col min="3592" max="3592" width="14.85546875" customWidth="1"/>
    <col min="3593" max="3593" width="18.5703125" customWidth="1"/>
    <col min="3594" max="3594" width="5" customWidth="1"/>
    <col min="3595" max="3595" width="0.85546875" customWidth="1"/>
    <col min="3596" max="3596" width="1.42578125" customWidth="1"/>
    <col min="3834" max="3834" width="2.28515625" customWidth="1"/>
    <col min="3835" max="3835" width="0" hidden="1" customWidth="1"/>
    <col min="3836" max="3836" width="11.7109375" customWidth="1"/>
    <col min="3837" max="3837" width="19.42578125" customWidth="1"/>
    <col min="3838" max="3838" width="8.5703125" customWidth="1"/>
    <col min="3839" max="3839" width="1.28515625" customWidth="1"/>
    <col min="3840" max="3840" width="6.7109375" customWidth="1"/>
    <col min="3841" max="3841" width="11.140625" customWidth="1"/>
    <col min="3842" max="3842" width="7.5703125" customWidth="1"/>
    <col min="3843" max="3843" width="7" customWidth="1"/>
    <col min="3844" max="3844" width="6.5703125" customWidth="1"/>
    <col min="3845" max="3845" width="9.28515625" customWidth="1"/>
    <col min="3846" max="3846" width="7.42578125" customWidth="1"/>
    <col min="3847" max="3847" width="11.140625" customWidth="1"/>
    <col min="3848" max="3848" width="14.85546875" customWidth="1"/>
    <col min="3849" max="3849" width="18.5703125" customWidth="1"/>
    <col min="3850" max="3850" width="5" customWidth="1"/>
    <col min="3851" max="3851" width="0.85546875" customWidth="1"/>
    <col min="3852" max="3852" width="1.42578125" customWidth="1"/>
    <col min="4090" max="4090" width="2.28515625" customWidth="1"/>
    <col min="4091" max="4091" width="0" hidden="1" customWidth="1"/>
    <col min="4092" max="4092" width="11.7109375" customWidth="1"/>
    <col min="4093" max="4093" width="19.42578125" customWidth="1"/>
    <col min="4094" max="4094" width="8.5703125" customWidth="1"/>
    <col min="4095" max="4095" width="1.28515625" customWidth="1"/>
    <col min="4096" max="4096" width="6.7109375" customWidth="1"/>
    <col min="4097" max="4097" width="11.140625" customWidth="1"/>
    <col min="4098" max="4098" width="7.5703125" customWidth="1"/>
    <col min="4099" max="4099" width="7" customWidth="1"/>
    <col min="4100" max="4100" width="6.5703125" customWidth="1"/>
    <col min="4101" max="4101" width="9.28515625" customWidth="1"/>
    <col min="4102" max="4102" width="7.42578125" customWidth="1"/>
    <col min="4103" max="4103" width="11.140625" customWidth="1"/>
    <col min="4104" max="4104" width="14.85546875" customWidth="1"/>
    <col min="4105" max="4105" width="18.5703125" customWidth="1"/>
    <col min="4106" max="4106" width="5" customWidth="1"/>
    <col min="4107" max="4107" width="0.85546875" customWidth="1"/>
    <col min="4108" max="4108" width="1.42578125" customWidth="1"/>
    <col min="4346" max="4346" width="2.28515625" customWidth="1"/>
    <col min="4347" max="4347" width="0" hidden="1" customWidth="1"/>
    <col min="4348" max="4348" width="11.7109375" customWidth="1"/>
    <col min="4349" max="4349" width="19.42578125" customWidth="1"/>
    <col min="4350" max="4350" width="8.5703125" customWidth="1"/>
    <col min="4351" max="4351" width="1.28515625" customWidth="1"/>
    <col min="4352" max="4352" width="6.7109375" customWidth="1"/>
    <col min="4353" max="4353" width="11.140625" customWidth="1"/>
    <col min="4354" max="4354" width="7.5703125" customWidth="1"/>
    <col min="4355" max="4355" width="7" customWidth="1"/>
    <col min="4356" max="4356" width="6.5703125" customWidth="1"/>
    <col min="4357" max="4357" width="9.28515625" customWidth="1"/>
    <col min="4358" max="4358" width="7.42578125" customWidth="1"/>
    <col min="4359" max="4359" width="11.140625" customWidth="1"/>
    <col min="4360" max="4360" width="14.85546875" customWidth="1"/>
    <col min="4361" max="4361" width="18.5703125" customWidth="1"/>
    <col min="4362" max="4362" width="5" customWidth="1"/>
    <col min="4363" max="4363" width="0.85546875" customWidth="1"/>
    <col min="4364" max="4364" width="1.42578125" customWidth="1"/>
    <col min="4602" max="4602" width="2.28515625" customWidth="1"/>
    <col min="4603" max="4603" width="0" hidden="1" customWidth="1"/>
    <col min="4604" max="4604" width="11.7109375" customWidth="1"/>
    <col min="4605" max="4605" width="19.42578125" customWidth="1"/>
    <col min="4606" max="4606" width="8.5703125" customWidth="1"/>
    <col min="4607" max="4607" width="1.28515625" customWidth="1"/>
    <col min="4608" max="4608" width="6.7109375" customWidth="1"/>
    <col min="4609" max="4609" width="11.140625" customWidth="1"/>
    <col min="4610" max="4610" width="7.5703125" customWidth="1"/>
    <col min="4611" max="4611" width="7" customWidth="1"/>
    <col min="4612" max="4612" width="6.5703125" customWidth="1"/>
    <col min="4613" max="4613" width="9.28515625" customWidth="1"/>
    <col min="4614" max="4614" width="7.42578125" customWidth="1"/>
    <col min="4615" max="4615" width="11.140625" customWidth="1"/>
    <col min="4616" max="4616" width="14.85546875" customWidth="1"/>
    <col min="4617" max="4617" width="18.5703125" customWidth="1"/>
    <col min="4618" max="4618" width="5" customWidth="1"/>
    <col min="4619" max="4619" width="0.85546875" customWidth="1"/>
    <col min="4620" max="4620" width="1.42578125" customWidth="1"/>
    <col min="4858" max="4858" width="2.28515625" customWidth="1"/>
    <col min="4859" max="4859" width="0" hidden="1" customWidth="1"/>
    <col min="4860" max="4860" width="11.7109375" customWidth="1"/>
    <col min="4861" max="4861" width="19.42578125" customWidth="1"/>
    <col min="4862" max="4862" width="8.5703125" customWidth="1"/>
    <col min="4863" max="4863" width="1.28515625" customWidth="1"/>
    <col min="4864" max="4864" width="6.7109375" customWidth="1"/>
    <col min="4865" max="4865" width="11.140625" customWidth="1"/>
    <col min="4866" max="4866" width="7.5703125" customWidth="1"/>
    <col min="4867" max="4867" width="7" customWidth="1"/>
    <col min="4868" max="4868" width="6.5703125" customWidth="1"/>
    <col min="4869" max="4869" width="9.28515625" customWidth="1"/>
    <col min="4870" max="4870" width="7.42578125" customWidth="1"/>
    <col min="4871" max="4871" width="11.140625" customWidth="1"/>
    <col min="4872" max="4872" width="14.85546875" customWidth="1"/>
    <col min="4873" max="4873" width="18.5703125" customWidth="1"/>
    <col min="4874" max="4874" width="5" customWidth="1"/>
    <col min="4875" max="4875" width="0.85546875" customWidth="1"/>
    <col min="4876" max="4876" width="1.42578125" customWidth="1"/>
    <col min="5114" max="5114" width="2.28515625" customWidth="1"/>
    <col min="5115" max="5115" width="0" hidden="1" customWidth="1"/>
    <col min="5116" max="5116" width="11.7109375" customWidth="1"/>
    <col min="5117" max="5117" width="19.42578125" customWidth="1"/>
    <col min="5118" max="5118" width="8.5703125" customWidth="1"/>
    <col min="5119" max="5119" width="1.28515625" customWidth="1"/>
    <col min="5120" max="5120" width="6.7109375" customWidth="1"/>
    <col min="5121" max="5121" width="11.140625" customWidth="1"/>
    <col min="5122" max="5122" width="7.5703125" customWidth="1"/>
    <col min="5123" max="5123" width="7" customWidth="1"/>
    <col min="5124" max="5124" width="6.5703125" customWidth="1"/>
    <col min="5125" max="5125" width="9.28515625" customWidth="1"/>
    <col min="5126" max="5126" width="7.42578125" customWidth="1"/>
    <col min="5127" max="5127" width="11.140625" customWidth="1"/>
    <col min="5128" max="5128" width="14.85546875" customWidth="1"/>
    <col min="5129" max="5129" width="18.5703125" customWidth="1"/>
    <col min="5130" max="5130" width="5" customWidth="1"/>
    <col min="5131" max="5131" width="0.85546875" customWidth="1"/>
    <col min="5132" max="5132" width="1.42578125" customWidth="1"/>
    <col min="5370" max="5370" width="2.28515625" customWidth="1"/>
    <col min="5371" max="5371" width="0" hidden="1" customWidth="1"/>
    <col min="5372" max="5372" width="11.7109375" customWidth="1"/>
    <col min="5373" max="5373" width="19.42578125" customWidth="1"/>
    <col min="5374" max="5374" width="8.5703125" customWidth="1"/>
    <col min="5375" max="5375" width="1.28515625" customWidth="1"/>
    <col min="5376" max="5376" width="6.7109375" customWidth="1"/>
    <col min="5377" max="5377" width="11.140625" customWidth="1"/>
    <col min="5378" max="5378" width="7.5703125" customWidth="1"/>
    <col min="5379" max="5379" width="7" customWidth="1"/>
    <col min="5380" max="5380" width="6.5703125" customWidth="1"/>
    <col min="5381" max="5381" width="9.28515625" customWidth="1"/>
    <col min="5382" max="5382" width="7.42578125" customWidth="1"/>
    <col min="5383" max="5383" width="11.140625" customWidth="1"/>
    <col min="5384" max="5384" width="14.85546875" customWidth="1"/>
    <col min="5385" max="5385" width="18.5703125" customWidth="1"/>
    <col min="5386" max="5386" width="5" customWidth="1"/>
    <col min="5387" max="5387" width="0.85546875" customWidth="1"/>
    <col min="5388" max="5388" width="1.42578125" customWidth="1"/>
    <col min="5626" max="5626" width="2.28515625" customWidth="1"/>
    <col min="5627" max="5627" width="0" hidden="1" customWidth="1"/>
    <col min="5628" max="5628" width="11.7109375" customWidth="1"/>
    <col min="5629" max="5629" width="19.42578125" customWidth="1"/>
    <col min="5630" max="5630" width="8.5703125" customWidth="1"/>
    <col min="5631" max="5631" width="1.28515625" customWidth="1"/>
    <col min="5632" max="5632" width="6.7109375" customWidth="1"/>
    <col min="5633" max="5633" width="11.140625" customWidth="1"/>
    <col min="5634" max="5634" width="7.5703125" customWidth="1"/>
    <col min="5635" max="5635" width="7" customWidth="1"/>
    <col min="5636" max="5636" width="6.5703125" customWidth="1"/>
    <col min="5637" max="5637" width="9.28515625" customWidth="1"/>
    <col min="5638" max="5638" width="7.42578125" customWidth="1"/>
    <col min="5639" max="5639" width="11.140625" customWidth="1"/>
    <col min="5640" max="5640" width="14.85546875" customWidth="1"/>
    <col min="5641" max="5641" width="18.5703125" customWidth="1"/>
    <col min="5642" max="5642" width="5" customWidth="1"/>
    <col min="5643" max="5643" width="0.85546875" customWidth="1"/>
    <col min="5644" max="5644" width="1.42578125" customWidth="1"/>
    <col min="5882" max="5882" width="2.28515625" customWidth="1"/>
    <col min="5883" max="5883" width="0" hidden="1" customWidth="1"/>
    <col min="5884" max="5884" width="11.7109375" customWidth="1"/>
    <col min="5885" max="5885" width="19.42578125" customWidth="1"/>
    <col min="5886" max="5886" width="8.5703125" customWidth="1"/>
    <col min="5887" max="5887" width="1.28515625" customWidth="1"/>
    <col min="5888" max="5888" width="6.7109375" customWidth="1"/>
    <col min="5889" max="5889" width="11.140625" customWidth="1"/>
    <col min="5890" max="5890" width="7.5703125" customWidth="1"/>
    <col min="5891" max="5891" width="7" customWidth="1"/>
    <col min="5892" max="5892" width="6.5703125" customWidth="1"/>
    <col min="5893" max="5893" width="9.28515625" customWidth="1"/>
    <col min="5894" max="5894" width="7.42578125" customWidth="1"/>
    <col min="5895" max="5895" width="11.140625" customWidth="1"/>
    <col min="5896" max="5896" width="14.85546875" customWidth="1"/>
    <col min="5897" max="5897" width="18.5703125" customWidth="1"/>
    <col min="5898" max="5898" width="5" customWidth="1"/>
    <col min="5899" max="5899" width="0.85546875" customWidth="1"/>
    <col min="5900" max="5900" width="1.42578125" customWidth="1"/>
    <col min="6138" max="6138" width="2.28515625" customWidth="1"/>
    <col min="6139" max="6139" width="0" hidden="1" customWidth="1"/>
    <col min="6140" max="6140" width="11.7109375" customWidth="1"/>
    <col min="6141" max="6141" width="19.42578125" customWidth="1"/>
    <col min="6142" max="6142" width="8.5703125" customWidth="1"/>
    <col min="6143" max="6143" width="1.28515625" customWidth="1"/>
    <col min="6144" max="6144" width="6.7109375" customWidth="1"/>
    <col min="6145" max="6145" width="11.140625" customWidth="1"/>
    <col min="6146" max="6146" width="7.5703125" customWidth="1"/>
    <col min="6147" max="6147" width="7" customWidth="1"/>
    <col min="6148" max="6148" width="6.5703125" customWidth="1"/>
    <col min="6149" max="6149" width="9.28515625" customWidth="1"/>
    <col min="6150" max="6150" width="7.42578125" customWidth="1"/>
    <col min="6151" max="6151" width="11.140625" customWidth="1"/>
    <col min="6152" max="6152" width="14.85546875" customWidth="1"/>
    <col min="6153" max="6153" width="18.5703125" customWidth="1"/>
    <col min="6154" max="6154" width="5" customWidth="1"/>
    <col min="6155" max="6155" width="0.85546875" customWidth="1"/>
    <col min="6156" max="6156" width="1.42578125" customWidth="1"/>
    <col min="6394" max="6394" width="2.28515625" customWidth="1"/>
    <col min="6395" max="6395" width="0" hidden="1" customWidth="1"/>
    <col min="6396" max="6396" width="11.7109375" customWidth="1"/>
    <col min="6397" max="6397" width="19.42578125" customWidth="1"/>
    <col min="6398" max="6398" width="8.5703125" customWidth="1"/>
    <col min="6399" max="6399" width="1.28515625" customWidth="1"/>
    <col min="6400" max="6400" width="6.7109375" customWidth="1"/>
    <col min="6401" max="6401" width="11.140625" customWidth="1"/>
    <col min="6402" max="6402" width="7.5703125" customWidth="1"/>
    <col min="6403" max="6403" width="7" customWidth="1"/>
    <col min="6404" max="6404" width="6.5703125" customWidth="1"/>
    <col min="6405" max="6405" width="9.28515625" customWidth="1"/>
    <col min="6406" max="6406" width="7.42578125" customWidth="1"/>
    <col min="6407" max="6407" width="11.140625" customWidth="1"/>
    <col min="6408" max="6408" width="14.85546875" customWidth="1"/>
    <col min="6409" max="6409" width="18.5703125" customWidth="1"/>
    <col min="6410" max="6410" width="5" customWidth="1"/>
    <col min="6411" max="6411" width="0.85546875" customWidth="1"/>
    <col min="6412" max="6412" width="1.42578125" customWidth="1"/>
    <col min="6650" max="6650" width="2.28515625" customWidth="1"/>
    <col min="6651" max="6651" width="0" hidden="1" customWidth="1"/>
    <col min="6652" max="6652" width="11.7109375" customWidth="1"/>
    <col min="6653" max="6653" width="19.42578125" customWidth="1"/>
    <col min="6654" max="6654" width="8.5703125" customWidth="1"/>
    <col min="6655" max="6655" width="1.28515625" customWidth="1"/>
    <col min="6656" max="6656" width="6.7109375" customWidth="1"/>
    <col min="6657" max="6657" width="11.140625" customWidth="1"/>
    <col min="6658" max="6658" width="7.5703125" customWidth="1"/>
    <col min="6659" max="6659" width="7" customWidth="1"/>
    <col min="6660" max="6660" width="6.5703125" customWidth="1"/>
    <col min="6661" max="6661" width="9.28515625" customWidth="1"/>
    <col min="6662" max="6662" width="7.42578125" customWidth="1"/>
    <col min="6663" max="6663" width="11.140625" customWidth="1"/>
    <col min="6664" max="6664" width="14.85546875" customWidth="1"/>
    <col min="6665" max="6665" width="18.5703125" customWidth="1"/>
    <col min="6666" max="6666" width="5" customWidth="1"/>
    <col min="6667" max="6667" width="0.85546875" customWidth="1"/>
    <col min="6668" max="6668" width="1.42578125" customWidth="1"/>
    <col min="6906" max="6906" width="2.28515625" customWidth="1"/>
    <col min="6907" max="6907" width="0" hidden="1" customWidth="1"/>
    <col min="6908" max="6908" width="11.7109375" customWidth="1"/>
    <col min="6909" max="6909" width="19.42578125" customWidth="1"/>
    <col min="6910" max="6910" width="8.5703125" customWidth="1"/>
    <col min="6911" max="6911" width="1.28515625" customWidth="1"/>
    <col min="6912" max="6912" width="6.7109375" customWidth="1"/>
    <col min="6913" max="6913" width="11.140625" customWidth="1"/>
    <col min="6914" max="6914" width="7.5703125" customWidth="1"/>
    <col min="6915" max="6915" width="7" customWidth="1"/>
    <col min="6916" max="6916" width="6.5703125" customWidth="1"/>
    <col min="6917" max="6917" width="9.28515625" customWidth="1"/>
    <col min="6918" max="6918" width="7.42578125" customWidth="1"/>
    <col min="6919" max="6919" width="11.140625" customWidth="1"/>
    <col min="6920" max="6920" width="14.85546875" customWidth="1"/>
    <col min="6921" max="6921" width="18.5703125" customWidth="1"/>
    <col min="6922" max="6922" width="5" customWidth="1"/>
    <col min="6923" max="6923" width="0.85546875" customWidth="1"/>
    <col min="6924" max="6924" width="1.42578125" customWidth="1"/>
    <col min="7162" max="7162" width="2.28515625" customWidth="1"/>
    <col min="7163" max="7163" width="0" hidden="1" customWidth="1"/>
    <col min="7164" max="7164" width="11.7109375" customWidth="1"/>
    <col min="7165" max="7165" width="19.42578125" customWidth="1"/>
    <col min="7166" max="7166" width="8.5703125" customWidth="1"/>
    <col min="7167" max="7167" width="1.28515625" customWidth="1"/>
    <col min="7168" max="7168" width="6.7109375" customWidth="1"/>
    <col min="7169" max="7169" width="11.140625" customWidth="1"/>
    <col min="7170" max="7170" width="7.5703125" customWidth="1"/>
    <col min="7171" max="7171" width="7" customWidth="1"/>
    <col min="7172" max="7172" width="6.5703125" customWidth="1"/>
    <col min="7173" max="7173" width="9.28515625" customWidth="1"/>
    <col min="7174" max="7174" width="7.42578125" customWidth="1"/>
    <col min="7175" max="7175" width="11.140625" customWidth="1"/>
    <col min="7176" max="7176" width="14.85546875" customWidth="1"/>
    <col min="7177" max="7177" width="18.5703125" customWidth="1"/>
    <col min="7178" max="7178" width="5" customWidth="1"/>
    <col min="7179" max="7179" width="0.85546875" customWidth="1"/>
    <col min="7180" max="7180" width="1.42578125" customWidth="1"/>
    <col min="7418" max="7418" width="2.28515625" customWidth="1"/>
    <col min="7419" max="7419" width="0" hidden="1" customWidth="1"/>
    <col min="7420" max="7420" width="11.7109375" customWidth="1"/>
    <col min="7421" max="7421" width="19.42578125" customWidth="1"/>
    <col min="7422" max="7422" width="8.5703125" customWidth="1"/>
    <col min="7423" max="7423" width="1.28515625" customWidth="1"/>
    <col min="7424" max="7424" width="6.7109375" customWidth="1"/>
    <col min="7425" max="7425" width="11.140625" customWidth="1"/>
    <col min="7426" max="7426" width="7.5703125" customWidth="1"/>
    <col min="7427" max="7427" width="7" customWidth="1"/>
    <col min="7428" max="7428" width="6.5703125" customWidth="1"/>
    <col min="7429" max="7429" width="9.28515625" customWidth="1"/>
    <col min="7430" max="7430" width="7.42578125" customWidth="1"/>
    <col min="7431" max="7431" width="11.140625" customWidth="1"/>
    <col min="7432" max="7432" width="14.85546875" customWidth="1"/>
    <col min="7433" max="7433" width="18.5703125" customWidth="1"/>
    <col min="7434" max="7434" width="5" customWidth="1"/>
    <col min="7435" max="7435" width="0.85546875" customWidth="1"/>
    <col min="7436" max="7436" width="1.42578125" customWidth="1"/>
    <col min="7674" max="7674" width="2.28515625" customWidth="1"/>
    <col min="7675" max="7675" width="0" hidden="1" customWidth="1"/>
    <col min="7676" max="7676" width="11.7109375" customWidth="1"/>
    <col min="7677" max="7677" width="19.42578125" customWidth="1"/>
    <col min="7678" max="7678" width="8.5703125" customWidth="1"/>
    <col min="7679" max="7679" width="1.28515625" customWidth="1"/>
    <col min="7680" max="7680" width="6.7109375" customWidth="1"/>
    <col min="7681" max="7681" width="11.140625" customWidth="1"/>
    <col min="7682" max="7682" width="7.5703125" customWidth="1"/>
    <col min="7683" max="7683" width="7" customWidth="1"/>
    <col min="7684" max="7684" width="6.5703125" customWidth="1"/>
    <col min="7685" max="7685" width="9.28515625" customWidth="1"/>
    <col min="7686" max="7686" width="7.42578125" customWidth="1"/>
    <col min="7687" max="7687" width="11.140625" customWidth="1"/>
    <col min="7688" max="7688" width="14.85546875" customWidth="1"/>
    <col min="7689" max="7689" width="18.5703125" customWidth="1"/>
    <col min="7690" max="7690" width="5" customWidth="1"/>
    <col min="7691" max="7691" width="0.85546875" customWidth="1"/>
    <col min="7692" max="7692" width="1.42578125" customWidth="1"/>
    <col min="7930" max="7930" width="2.28515625" customWidth="1"/>
    <col min="7931" max="7931" width="0" hidden="1" customWidth="1"/>
    <col min="7932" max="7932" width="11.7109375" customWidth="1"/>
    <col min="7933" max="7933" width="19.42578125" customWidth="1"/>
    <col min="7934" max="7934" width="8.5703125" customWidth="1"/>
    <col min="7935" max="7935" width="1.28515625" customWidth="1"/>
    <col min="7936" max="7936" width="6.7109375" customWidth="1"/>
    <col min="7937" max="7937" width="11.140625" customWidth="1"/>
    <col min="7938" max="7938" width="7.5703125" customWidth="1"/>
    <col min="7939" max="7939" width="7" customWidth="1"/>
    <col min="7940" max="7940" width="6.5703125" customWidth="1"/>
    <col min="7941" max="7941" width="9.28515625" customWidth="1"/>
    <col min="7942" max="7942" width="7.42578125" customWidth="1"/>
    <col min="7943" max="7943" width="11.140625" customWidth="1"/>
    <col min="7944" max="7944" width="14.85546875" customWidth="1"/>
    <col min="7945" max="7945" width="18.5703125" customWidth="1"/>
    <col min="7946" max="7946" width="5" customWidth="1"/>
    <col min="7947" max="7947" width="0.85546875" customWidth="1"/>
    <col min="7948" max="7948" width="1.42578125" customWidth="1"/>
    <col min="8186" max="8186" width="2.28515625" customWidth="1"/>
    <col min="8187" max="8187" width="0" hidden="1" customWidth="1"/>
    <col min="8188" max="8188" width="11.7109375" customWidth="1"/>
    <col min="8189" max="8189" width="19.42578125" customWidth="1"/>
    <col min="8190" max="8190" width="8.5703125" customWidth="1"/>
    <col min="8191" max="8191" width="1.28515625" customWidth="1"/>
    <col min="8192" max="8192" width="6.7109375" customWidth="1"/>
    <col min="8193" max="8193" width="11.140625" customWidth="1"/>
    <col min="8194" max="8194" width="7.5703125" customWidth="1"/>
    <col min="8195" max="8195" width="7" customWidth="1"/>
    <col min="8196" max="8196" width="6.5703125" customWidth="1"/>
    <col min="8197" max="8197" width="9.28515625" customWidth="1"/>
    <col min="8198" max="8198" width="7.42578125" customWidth="1"/>
    <col min="8199" max="8199" width="11.140625" customWidth="1"/>
    <col min="8200" max="8200" width="14.85546875" customWidth="1"/>
    <col min="8201" max="8201" width="18.5703125" customWidth="1"/>
    <col min="8202" max="8202" width="5" customWidth="1"/>
    <col min="8203" max="8203" width="0.85546875" customWidth="1"/>
    <col min="8204" max="8204" width="1.42578125" customWidth="1"/>
    <col min="8442" max="8442" width="2.28515625" customWidth="1"/>
    <col min="8443" max="8443" width="0" hidden="1" customWidth="1"/>
    <col min="8444" max="8444" width="11.7109375" customWidth="1"/>
    <col min="8445" max="8445" width="19.42578125" customWidth="1"/>
    <col min="8446" max="8446" width="8.5703125" customWidth="1"/>
    <col min="8447" max="8447" width="1.28515625" customWidth="1"/>
    <col min="8448" max="8448" width="6.7109375" customWidth="1"/>
    <col min="8449" max="8449" width="11.140625" customWidth="1"/>
    <col min="8450" max="8450" width="7.5703125" customWidth="1"/>
    <col min="8451" max="8451" width="7" customWidth="1"/>
    <col min="8452" max="8452" width="6.5703125" customWidth="1"/>
    <col min="8453" max="8453" width="9.28515625" customWidth="1"/>
    <col min="8454" max="8454" width="7.42578125" customWidth="1"/>
    <col min="8455" max="8455" width="11.140625" customWidth="1"/>
    <col min="8456" max="8456" width="14.85546875" customWidth="1"/>
    <col min="8457" max="8457" width="18.5703125" customWidth="1"/>
    <col min="8458" max="8458" width="5" customWidth="1"/>
    <col min="8459" max="8459" width="0.85546875" customWidth="1"/>
    <col min="8460" max="8460" width="1.42578125" customWidth="1"/>
    <col min="8698" max="8698" width="2.28515625" customWidth="1"/>
    <col min="8699" max="8699" width="0" hidden="1" customWidth="1"/>
    <col min="8700" max="8700" width="11.7109375" customWidth="1"/>
    <col min="8701" max="8701" width="19.42578125" customWidth="1"/>
    <col min="8702" max="8702" width="8.5703125" customWidth="1"/>
    <col min="8703" max="8703" width="1.28515625" customWidth="1"/>
    <col min="8704" max="8704" width="6.7109375" customWidth="1"/>
    <col min="8705" max="8705" width="11.140625" customWidth="1"/>
    <col min="8706" max="8706" width="7.5703125" customWidth="1"/>
    <col min="8707" max="8707" width="7" customWidth="1"/>
    <col min="8708" max="8708" width="6.5703125" customWidth="1"/>
    <col min="8709" max="8709" width="9.28515625" customWidth="1"/>
    <col min="8710" max="8710" width="7.42578125" customWidth="1"/>
    <col min="8711" max="8711" width="11.140625" customWidth="1"/>
    <col min="8712" max="8712" width="14.85546875" customWidth="1"/>
    <col min="8713" max="8713" width="18.5703125" customWidth="1"/>
    <col min="8714" max="8714" width="5" customWidth="1"/>
    <col min="8715" max="8715" width="0.85546875" customWidth="1"/>
    <col min="8716" max="8716" width="1.42578125" customWidth="1"/>
    <col min="8954" max="8954" width="2.28515625" customWidth="1"/>
    <col min="8955" max="8955" width="0" hidden="1" customWidth="1"/>
    <col min="8956" max="8956" width="11.7109375" customWidth="1"/>
    <col min="8957" max="8957" width="19.42578125" customWidth="1"/>
    <col min="8958" max="8958" width="8.5703125" customWidth="1"/>
    <col min="8959" max="8959" width="1.28515625" customWidth="1"/>
    <col min="8960" max="8960" width="6.7109375" customWidth="1"/>
    <col min="8961" max="8961" width="11.140625" customWidth="1"/>
    <col min="8962" max="8962" width="7.5703125" customWidth="1"/>
    <col min="8963" max="8963" width="7" customWidth="1"/>
    <col min="8964" max="8964" width="6.5703125" customWidth="1"/>
    <col min="8965" max="8965" width="9.28515625" customWidth="1"/>
    <col min="8966" max="8966" width="7.42578125" customWidth="1"/>
    <col min="8967" max="8967" width="11.140625" customWidth="1"/>
    <col min="8968" max="8968" width="14.85546875" customWidth="1"/>
    <col min="8969" max="8969" width="18.5703125" customWidth="1"/>
    <col min="8970" max="8970" width="5" customWidth="1"/>
    <col min="8971" max="8971" width="0.85546875" customWidth="1"/>
    <col min="8972" max="8972" width="1.42578125" customWidth="1"/>
    <col min="9210" max="9210" width="2.28515625" customWidth="1"/>
    <col min="9211" max="9211" width="0" hidden="1" customWidth="1"/>
    <col min="9212" max="9212" width="11.7109375" customWidth="1"/>
    <col min="9213" max="9213" width="19.42578125" customWidth="1"/>
    <col min="9214" max="9214" width="8.5703125" customWidth="1"/>
    <col min="9215" max="9215" width="1.28515625" customWidth="1"/>
    <col min="9216" max="9216" width="6.7109375" customWidth="1"/>
    <col min="9217" max="9217" width="11.140625" customWidth="1"/>
    <col min="9218" max="9218" width="7.5703125" customWidth="1"/>
    <col min="9219" max="9219" width="7" customWidth="1"/>
    <col min="9220" max="9220" width="6.5703125" customWidth="1"/>
    <col min="9221" max="9221" width="9.28515625" customWidth="1"/>
    <col min="9222" max="9222" width="7.42578125" customWidth="1"/>
    <col min="9223" max="9223" width="11.140625" customWidth="1"/>
    <col min="9224" max="9224" width="14.85546875" customWidth="1"/>
    <col min="9225" max="9225" width="18.5703125" customWidth="1"/>
    <col min="9226" max="9226" width="5" customWidth="1"/>
    <col min="9227" max="9227" width="0.85546875" customWidth="1"/>
    <col min="9228" max="9228" width="1.42578125" customWidth="1"/>
    <col min="9466" max="9466" width="2.28515625" customWidth="1"/>
    <col min="9467" max="9467" width="0" hidden="1" customWidth="1"/>
    <col min="9468" max="9468" width="11.7109375" customWidth="1"/>
    <col min="9469" max="9469" width="19.42578125" customWidth="1"/>
    <col min="9470" max="9470" width="8.5703125" customWidth="1"/>
    <col min="9471" max="9471" width="1.28515625" customWidth="1"/>
    <col min="9472" max="9472" width="6.7109375" customWidth="1"/>
    <col min="9473" max="9473" width="11.140625" customWidth="1"/>
    <col min="9474" max="9474" width="7.5703125" customWidth="1"/>
    <col min="9475" max="9475" width="7" customWidth="1"/>
    <col min="9476" max="9476" width="6.5703125" customWidth="1"/>
    <col min="9477" max="9477" width="9.28515625" customWidth="1"/>
    <col min="9478" max="9478" width="7.42578125" customWidth="1"/>
    <col min="9479" max="9479" width="11.140625" customWidth="1"/>
    <col min="9480" max="9480" width="14.85546875" customWidth="1"/>
    <col min="9481" max="9481" width="18.5703125" customWidth="1"/>
    <col min="9482" max="9482" width="5" customWidth="1"/>
    <col min="9483" max="9483" width="0.85546875" customWidth="1"/>
    <col min="9484" max="9484" width="1.42578125" customWidth="1"/>
    <col min="9722" max="9722" width="2.28515625" customWidth="1"/>
    <col min="9723" max="9723" width="0" hidden="1" customWidth="1"/>
    <col min="9724" max="9724" width="11.7109375" customWidth="1"/>
    <col min="9725" max="9725" width="19.42578125" customWidth="1"/>
    <col min="9726" max="9726" width="8.5703125" customWidth="1"/>
    <col min="9727" max="9727" width="1.28515625" customWidth="1"/>
    <col min="9728" max="9728" width="6.7109375" customWidth="1"/>
    <col min="9729" max="9729" width="11.140625" customWidth="1"/>
    <col min="9730" max="9730" width="7.5703125" customWidth="1"/>
    <col min="9731" max="9731" width="7" customWidth="1"/>
    <col min="9732" max="9732" width="6.5703125" customWidth="1"/>
    <col min="9733" max="9733" width="9.28515625" customWidth="1"/>
    <col min="9734" max="9734" width="7.42578125" customWidth="1"/>
    <col min="9735" max="9735" width="11.140625" customWidth="1"/>
    <col min="9736" max="9736" width="14.85546875" customWidth="1"/>
    <col min="9737" max="9737" width="18.5703125" customWidth="1"/>
    <col min="9738" max="9738" width="5" customWidth="1"/>
    <col min="9739" max="9739" width="0.85546875" customWidth="1"/>
    <col min="9740" max="9740" width="1.42578125" customWidth="1"/>
    <col min="9978" max="9978" width="2.28515625" customWidth="1"/>
    <col min="9979" max="9979" width="0" hidden="1" customWidth="1"/>
    <col min="9980" max="9980" width="11.7109375" customWidth="1"/>
    <col min="9981" max="9981" width="19.42578125" customWidth="1"/>
    <col min="9982" max="9982" width="8.5703125" customWidth="1"/>
    <col min="9983" max="9983" width="1.28515625" customWidth="1"/>
    <col min="9984" max="9984" width="6.7109375" customWidth="1"/>
    <col min="9985" max="9985" width="11.140625" customWidth="1"/>
    <col min="9986" max="9986" width="7.5703125" customWidth="1"/>
    <col min="9987" max="9987" width="7" customWidth="1"/>
    <col min="9988" max="9988" width="6.5703125" customWidth="1"/>
    <col min="9989" max="9989" width="9.28515625" customWidth="1"/>
    <col min="9990" max="9990" width="7.42578125" customWidth="1"/>
    <col min="9991" max="9991" width="11.140625" customWidth="1"/>
    <col min="9992" max="9992" width="14.85546875" customWidth="1"/>
    <col min="9993" max="9993" width="18.5703125" customWidth="1"/>
    <col min="9994" max="9994" width="5" customWidth="1"/>
    <col min="9995" max="9995" width="0.85546875" customWidth="1"/>
    <col min="9996" max="9996" width="1.42578125" customWidth="1"/>
    <col min="10234" max="10234" width="2.28515625" customWidth="1"/>
    <col min="10235" max="10235" width="0" hidden="1" customWidth="1"/>
    <col min="10236" max="10236" width="11.7109375" customWidth="1"/>
    <col min="10237" max="10237" width="19.42578125" customWidth="1"/>
    <col min="10238" max="10238" width="8.5703125" customWidth="1"/>
    <col min="10239" max="10239" width="1.28515625" customWidth="1"/>
    <col min="10240" max="10240" width="6.7109375" customWidth="1"/>
    <col min="10241" max="10241" width="11.140625" customWidth="1"/>
    <col min="10242" max="10242" width="7.5703125" customWidth="1"/>
    <col min="10243" max="10243" width="7" customWidth="1"/>
    <col min="10244" max="10244" width="6.5703125" customWidth="1"/>
    <col min="10245" max="10245" width="9.28515625" customWidth="1"/>
    <col min="10246" max="10246" width="7.42578125" customWidth="1"/>
    <col min="10247" max="10247" width="11.140625" customWidth="1"/>
    <col min="10248" max="10248" width="14.85546875" customWidth="1"/>
    <col min="10249" max="10249" width="18.5703125" customWidth="1"/>
    <col min="10250" max="10250" width="5" customWidth="1"/>
    <col min="10251" max="10251" width="0.85546875" customWidth="1"/>
    <col min="10252" max="10252" width="1.42578125" customWidth="1"/>
    <col min="10490" max="10490" width="2.28515625" customWidth="1"/>
    <col min="10491" max="10491" width="0" hidden="1" customWidth="1"/>
    <col min="10492" max="10492" width="11.7109375" customWidth="1"/>
    <col min="10493" max="10493" width="19.42578125" customWidth="1"/>
    <col min="10494" max="10494" width="8.5703125" customWidth="1"/>
    <col min="10495" max="10495" width="1.28515625" customWidth="1"/>
    <col min="10496" max="10496" width="6.7109375" customWidth="1"/>
    <col min="10497" max="10497" width="11.140625" customWidth="1"/>
    <col min="10498" max="10498" width="7.5703125" customWidth="1"/>
    <col min="10499" max="10499" width="7" customWidth="1"/>
    <col min="10500" max="10500" width="6.5703125" customWidth="1"/>
    <col min="10501" max="10501" width="9.28515625" customWidth="1"/>
    <col min="10502" max="10502" width="7.42578125" customWidth="1"/>
    <col min="10503" max="10503" width="11.140625" customWidth="1"/>
    <col min="10504" max="10504" width="14.85546875" customWidth="1"/>
    <col min="10505" max="10505" width="18.5703125" customWidth="1"/>
    <col min="10506" max="10506" width="5" customWidth="1"/>
    <col min="10507" max="10507" width="0.85546875" customWidth="1"/>
    <col min="10508" max="10508" width="1.42578125" customWidth="1"/>
    <col min="10746" max="10746" width="2.28515625" customWidth="1"/>
    <col min="10747" max="10747" width="0" hidden="1" customWidth="1"/>
    <col min="10748" max="10748" width="11.7109375" customWidth="1"/>
    <col min="10749" max="10749" width="19.42578125" customWidth="1"/>
    <col min="10750" max="10750" width="8.5703125" customWidth="1"/>
    <col min="10751" max="10751" width="1.28515625" customWidth="1"/>
    <col min="10752" max="10752" width="6.7109375" customWidth="1"/>
    <col min="10753" max="10753" width="11.140625" customWidth="1"/>
    <col min="10754" max="10754" width="7.5703125" customWidth="1"/>
    <col min="10755" max="10755" width="7" customWidth="1"/>
    <col min="10756" max="10756" width="6.5703125" customWidth="1"/>
    <col min="10757" max="10757" width="9.28515625" customWidth="1"/>
    <col min="10758" max="10758" width="7.42578125" customWidth="1"/>
    <col min="10759" max="10759" width="11.140625" customWidth="1"/>
    <col min="10760" max="10760" width="14.85546875" customWidth="1"/>
    <col min="10761" max="10761" width="18.5703125" customWidth="1"/>
    <col min="10762" max="10762" width="5" customWidth="1"/>
    <col min="10763" max="10763" width="0.85546875" customWidth="1"/>
    <col min="10764" max="10764" width="1.42578125" customWidth="1"/>
    <col min="11002" max="11002" width="2.28515625" customWidth="1"/>
    <col min="11003" max="11003" width="0" hidden="1" customWidth="1"/>
    <col min="11004" max="11004" width="11.7109375" customWidth="1"/>
    <col min="11005" max="11005" width="19.42578125" customWidth="1"/>
    <col min="11006" max="11006" width="8.5703125" customWidth="1"/>
    <col min="11007" max="11007" width="1.28515625" customWidth="1"/>
    <col min="11008" max="11008" width="6.7109375" customWidth="1"/>
    <col min="11009" max="11009" width="11.140625" customWidth="1"/>
    <col min="11010" max="11010" width="7.5703125" customWidth="1"/>
    <col min="11011" max="11011" width="7" customWidth="1"/>
    <col min="11012" max="11012" width="6.5703125" customWidth="1"/>
    <col min="11013" max="11013" width="9.28515625" customWidth="1"/>
    <col min="11014" max="11014" width="7.42578125" customWidth="1"/>
    <col min="11015" max="11015" width="11.140625" customWidth="1"/>
    <col min="11016" max="11016" width="14.85546875" customWidth="1"/>
    <col min="11017" max="11017" width="18.5703125" customWidth="1"/>
    <col min="11018" max="11018" width="5" customWidth="1"/>
    <col min="11019" max="11019" width="0.85546875" customWidth="1"/>
    <col min="11020" max="11020" width="1.42578125" customWidth="1"/>
    <col min="11258" max="11258" width="2.28515625" customWidth="1"/>
    <col min="11259" max="11259" width="0" hidden="1" customWidth="1"/>
    <col min="11260" max="11260" width="11.7109375" customWidth="1"/>
    <col min="11261" max="11261" width="19.42578125" customWidth="1"/>
    <col min="11262" max="11262" width="8.5703125" customWidth="1"/>
    <col min="11263" max="11263" width="1.28515625" customWidth="1"/>
    <col min="11264" max="11264" width="6.7109375" customWidth="1"/>
    <col min="11265" max="11265" width="11.140625" customWidth="1"/>
    <col min="11266" max="11266" width="7.5703125" customWidth="1"/>
    <col min="11267" max="11267" width="7" customWidth="1"/>
    <col min="11268" max="11268" width="6.5703125" customWidth="1"/>
    <col min="11269" max="11269" width="9.28515625" customWidth="1"/>
    <col min="11270" max="11270" width="7.42578125" customWidth="1"/>
    <col min="11271" max="11271" width="11.140625" customWidth="1"/>
    <col min="11272" max="11272" width="14.85546875" customWidth="1"/>
    <col min="11273" max="11273" width="18.5703125" customWidth="1"/>
    <col min="11274" max="11274" width="5" customWidth="1"/>
    <col min="11275" max="11275" width="0.85546875" customWidth="1"/>
    <col min="11276" max="11276" width="1.42578125" customWidth="1"/>
    <col min="11514" max="11514" width="2.28515625" customWidth="1"/>
    <col min="11515" max="11515" width="0" hidden="1" customWidth="1"/>
    <col min="11516" max="11516" width="11.7109375" customWidth="1"/>
    <col min="11517" max="11517" width="19.42578125" customWidth="1"/>
    <col min="11518" max="11518" width="8.5703125" customWidth="1"/>
    <col min="11519" max="11519" width="1.28515625" customWidth="1"/>
    <col min="11520" max="11520" width="6.7109375" customWidth="1"/>
    <col min="11521" max="11521" width="11.140625" customWidth="1"/>
    <col min="11522" max="11522" width="7.5703125" customWidth="1"/>
    <col min="11523" max="11523" width="7" customWidth="1"/>
    <col min="11524" max="11524" width="6.5703125" customWidth="1"/>
    <col min="11525" max="11525" width="9.28515625" customWidth="1"/>
    <col min="11526" max="11526" width="7.42578125" customWidth="1"/>
    <col min="11527" max="11527" width="11.140625" customWidth="1"/>
    <col min="11528" max="11528" width="14.85546875" customWidth="1"/>
    <col min="11529" max="11529" width="18.5703125" customWidth="1"/>
    <col min="11530" max="11530" width="5" customWidth="1"/>
    <col min="11531" max="11531" width="0.85546875" customWidth="1"/>
    <col min="11532" max="11532" width="1.42578125" customWidth="1"/>
    <col min="11770" max="11770" width="2.28515625" customWidth="1"/>
    <col min="11771" max="11771" width="0" hidden="1" customWidth="1"/>
    <col min="11772" max="11772" width="11.7109375" customWidth="1"/>
    <col min="11773" max="11773" width="19.42578125" customWidth="1"/>
    <col min="11774" max="11774" width="8.5703125" customWidth="1"/>
    <col min="11775" max="11775" width="1.28515625" customWidth="1"/>
    <col min="11776" max="11776" width="6.7109375" customWidth="1"/>
    <col min="11777" max="11777" width="11.140625" customWidth="1"/>
    <col min="11778" max="11778" width="7.5703125" customWidth="1"/>
    <col min="11779" max="11779" width="7" customWidth="1"/>
    <col min="11780" max="11780" width="6.5703125" customWidth="1"/>
    <col min="11781" max="11781" width="9.28515625" customWidth="1"/>
    <col min="11782" max="11782" width="7.42578125" customWidth="1"/>
    <col min="11783" max="11783" width="11.140625" customWidth="1"/>
    <col min="11784" max="11784" width="14.85546875" customWidth="1"/>
    <col min="11785" max="11785" width="18.5703125" customWidth="1"/>
    <col min="11786" max="11786" width="5" customWidth="1"/>
    <col min="11787" max="11787" width="0.85546875" customWidth="1"/>
    <col min="11788" max="11788" width="1.42578125" customWidth="1"/>
    <col min="12026" max="12026" width="2.28515625" customWidth="1"/>
    <col min="12027" max="12027" width="0" hidden="1" customWidth="1"/>
    <col min="12028" max="12028" width="11.7109375" customWidth="1"/>
    <col min="12029" max="12029" width="19.42578125" customWidth="1"/>
    <col min="12030" max="12030" width="8.5703125" customWidth="1"/>
    <col min="12031" max="12031" width="1.28515625" customWidth="1"/>
    <col min="12032" max="12032" width="6.7109375" customWidth="1"/>
    <col min="12033" max="12033" width="11.140625" customWidth="1"/>
    <col min="12034" max="12034" width="7.5703125" customWidth="1"/>
    <col min="12035" max="12035" width="7" customWidth="1"/>
    <col min="12036" max="12036" width="6.5703125" customWidth="1"/>
    <col min="12037" max="12037" width="9.28515625" customWidth="1"/>
    <col min="12038" max="12038" width="7.42578125" customWidth="1"/>
    <col min="12039" max="12039" width="11.140625" customWidth="1"/>
    <col min="12040" max="12040" width="14.85546875" customWidth="1"/>
    <col min="12041" max="12041" width="18.5703125" customWidth="1"/>
    <col min="12042" max="12042" width="5" customWidth="1"/>
    <col min="12043" max="12043" width="0.85546875" customWidth="1"/>
    <col min="12044" max="12044" width="1.42578125" customWidth="1"/>
    <col min="12282" max="12282" width="2.28515625" customWidth="1"/>
    <col min="12283" max="12283" width="0" hidden="1" customWidth="1"/>
    <col min="12284" max="12284" width="11.7109375" customWidth="1"/>
    <col min="12285" max="12285" width="19.42578125" customWidth="1"/>
    <col min="12286" max="12286" width="8.5703125" customWidth="1"/>
    <col min="12287" max="12287" width="1.28515625" customWidth="1"/>
    <col min="12288" max="12288" width="6.7109375" customWidth="1"/>
    <col min="12289" max="12289" width="11.140625" customWidth="1"/>
    <col min="12290" max="12290" width="7.5703125" customWidth="1"/>
    <col min="12291" max="12291" width="7" customWidth="1"/>
    <col min="12292" max="12292" width="6.5703125" customWidth="1"/>
    <col min="12293" max="12293" width="9.28515625" customWidth="1"/>
    <col min="12294" max="12294" width="7.42578125" customWidth="1"/>
    <col min="12295" max="12295" width="11.140625" customWidth="1"/>
    <col min="12296" max="12296" width="14.85546875" customWidth="1"/>
    <col min="12297" max="12297" width="18.5703125" customWidth="1"/>
    <col min="12298" max="12298" width="5" customWidth="1"/>
    <col min="12299" max="12299" width="0.85546875" customWidth="1"/>
    <col min="12300" max="12300" width="1.42578125" customWidth="1"/>
    <col min="12538" max="12538" width="2.28515625" customWidth="1"/>
    <col min="12539" max="12539" width="0" hidden="1" customWidth="1"/>
    <col min="12540" max="12540" width="11.7109375" customWidth="1"/>
    <col min="12541" max="12541" width="19.42578125" customWidth="1"/>
    <col min="12542" max="12542" width="8.5703125" customWidth="1"/>
    <col min="12543" max="12543" width="1.28515625" customWidth="1"/>
    <col min="12544" max="12544" width="6.7109375" customWidth="1"/>
    <col min="12545" max="12545" width="11.140625" customWidth="1"/>
    <col min="12546" max="12546" width="7.5703125" customWidth="1"/>
    <col min="12547" max="12547" width="7" customWidth="1"/>
    <col min="12548" max="12548" width="6.5703125" customWidth="1"/>
    <col min="12549" max="12549" width="9.28515625" customWidth="1"/>
    <col min="12550" max="12550" width="7.42578125" customWidth="1"/>
    <col min="12551" max="12551" width="11.140625" customWidth="1"/>
    <col min="12552" max="12552" width="14.85546875" customWidth="1"/>
    <col min="12553" max="12553" width="18.5703125" customWidth="1"/>
    <col min="12554" max="12554" width="5" customWidth="1"/>
    <col min="12555" max="12555" width="0.85546875" customWidth="1"/>
    <col min="12556" max="12556" width="1.42578125" customWidth="1"/>
    <col min="12794" max="12794" width="2.28515625" customWidth="1"/>
    <col min="12795" max="12795" width="0" hidden="1" customWidth="1"/>
    <col min="12796" max="12796" width="11.7109375" customWidth="1"/>
    <col min="12797" max="12797" width="19.42578125" customWidth="1"/>
    <col min="12798" max="12798" width="8.5703125" customWidth="1"/>
    <col min="12799" max="12799" width="1.28515625" customWidth="1"/>
    <col min="12800" max="12800" width="6.7109375" customWidth="1"/>
    <col min="12801" max="12801" width="11.140625" customWidth="1"/>
    <col min="12802" max="12802" width="7.5703125" customWidth="1"/>
    <col min="12803" max="12803" width="7" customWidth="1"/>
    <col min="12804" max="12804" width="6.5703125" customWidth="1"/>
    <col min="12805" max="12805" width="9.28515625" customWidth="1"/>
    <col min="12806" max="12806" width="7.42578125" customWidth="1"/>
    <col min="12807" max="12807" width="11.140625" customWidth="1"/>
    <col min="12808" max="12808" width="14.85546875" customWidth="1"/>
    <col min="12809" max="12809" width="18.5703125" customWidth="1"/>
    <col min="12810" max="12810" width="5" customWidth="1"/>
    <col min="12811" max="12811" width="0.85546875" customWidth="1"/>
    <col min="12812" max="12812" width="1.42578125" customWidth="1"/>
    <col min="13050" max="13050" width="2.28515625" customWidth="1"/>
    <col min="13051" max="13051" width="0" hidden="1" customWidth="1"/>
    <col min="13052" max="13052" width="11.7109375" customWidth="1"/>
    <col min="13053" max="13053" width="19.42578125" customWidth="1"/>
    <col min="13054" max="13054" width="8.5703125" customWidth="1"/>
    <col min="13055" max="13055" width="1.28515625" customWidth="1"/>
    <col min="13056" max="13056" width="6.7109375" customWidth="1"/>
    <col min="13057" max="13057" width="11.140625" customWidth="1"/>
    <col min="13058" max="13058" width="7.5703125" customWidth="1"/>
    <col min="13059" max="13059" width="7" customWidth="1"/>
    <col min="13060" max="13060" width="6.5703125" customWidth="1"/>
    <col min="13061" max="13061" width="9.28515625" customWidth="1"/>
    <col min="13062" max="13062" width="7.42578125" customWidth="1"/>
    <col min="13063" max="13063" width="11.140625" customWidth="1"/>
    <col min="13064" max="13064" width="14.85546875" customWidth="1"/>
    <col min="13065" max="13065" width="18.5703125" customWidth="1"/>
    <col min="13066" max="13066" width="5" customWidth="1"/>
    <col min="13067" max="13067" width="0.85546875" customWidth="1"/>
    <col min="13068" max="13068" width="1.42578125" customWidth="1"/>
    <col min="13306" max="13306" width="2.28515625" customWidth="1"/>
    <col min="13307" max="13307" width="0" hidden="1" customWidth="1"/>
    <col min="13308" max="13308" width="11.7109375" customWidth="1"/>
    <col min="13309" max="13309" width="19.42578125" customWidth="1"/>
    <col min="13310" max="13310" width="8.5703125" customWidth="1"/>
    <col min="13311" max="13311" width="1.28515625" customWidth="1"/>
    <col min="13312" max="13312" width="6.7109375" customWidth="1"/>
    <col min="13313" max="13313" width="11.140625" customWidth="1"/>
    <col min="13314" max="13314" width="7.5703125" customWidth="1"/>
    <col min="13315" max="13315" width="7" customWidth="1"/>
    <col min="13316" max="13316" width="6.5703125" customWidth="1"/>
    <col min="13317" max="13317" width="9.28515625" customWidth="1"/>
    <col min="13318" max="13318" width="7.42578125" customWidth="1"/>
    <col min="13319" max="13319" width="11.140625" customWidth="1"/>
    <col min="13320" max="13320" width="14.85546875" customWidth="1"/>
    <col min="13321" max="13321" width="18.5703125" customWidth="1"/>
    <col min="13322" max="13322" width="5" customWidth="1"/>
    <col min="13323" max="13323" width="0.85546875" customWidth="1"/>
    <col min="13324" max="13324" width="1.42578125" customWidth="1"/>
    <col min="13562" max="13562" width="2.28515625" customWidth="1"/>
    <col min="13563" max="13563" width="0" hidden="1" customWidth="1"/>
    <col min="13564" max="13564" width="11.7109375" customWidth="1"/>
    <col min="13565" max="13565" width="19.42578125" customWidth="1"/>
    <col min="13566" max="13566" width="8.5703125" customWidth="1"/>
    <col min="13567" max="13567" width="1.28515625" customWidth="1"/>
    <col min="13568" max="13568" width="6.7109375" customWidth="1"/>
    <col min="13569" max="13569" width="11.140625" customWidth="1"/>
    <col min="13570" max="13570" width="7.5703125" customWidth="1"/>
    <col min="13571" max="13571" width="7" customWidth="1"/>
    <col min="13572" max="13572" width="6.5703125" customWidth="1"/>
    <col min="13573" max="13573" width="9.28515625" customWidth="1"/>
    <col min="13574" max="13574" width="7.42578125" customWidth="1"/>
    <col min="13575" max="13575" width="11.140625" customWidth="1"/>
    <col min="13576" max="13576" width="14.85546875" customWidth="1"/>
    <col min="13577" max="13577" width="18.5703125" customWidth="1"/>
    <col min="13578" max="13578" width="5" customWidth="1"/>
    <col min="13579" max="13579" width="0.85546875" customWidth="1"/>
    <col min="13580" max="13580" width="1.42578125" customWidth="1"/>
    <col min="13818" max="13818" width="2.28515625" customWidth="1"/>
    <col min="13819" max="13819" width="0" hidden="1" customWidth="1"/>
    <col min="13820" max="13820" width="11.7109375" customWidth="1"/>
    <col min="13821" max="13821" width="19.42578125" customWidth="1"/>
    <col min="13822" max="13822" width="8.5703125" customWidth="1"/>
    <col min="13823" max="13823" width="1.28515625" customWidth="1"/>
    <col min="13824" max="13824" width="6.7109375" customWidth="1"/>
    <col min="13825" max="13825" width="11.140625" customWidth="1"/>
    <col min="13826" max="13826" width="7.5703125" customWidth="1"/>
    <col min="13827" max="13827" width="7" customWidth="1"/>
    <col min="13828" max="13828" width="6.5703125" customWidth="1"/>
    <col min="13829" max="13829" width="9.28515625" customWidth="1"/>
    <col min="13830" max="13830" width="7.42578125" customWidth="1"/>
    <col min="13831" max="13831" width="11.140625" customWidth="1"/>
    <col min="13832" max="13832" width="14.85546875" customWidth="1"/>
    <col min="13833" max="13833" width="18.5703125" customWidth="1"/>
    <col min="13834" max="13834" width="5" customWidth="1"/>
    <col min="13835" max="13835" width="0.85546875" customWidth="1"/>
    <col min="13836" max="13836" width="1.42578125" customWidth="1"/>
    <col min="14074" max="14074" width="2.28515625" customWidth="1"/>
    <col min="14075" max="14075" width="0" hidden="1" customWidth="1"/>
    <col min="14076" max="14076" width="11.7109375" customWidth="1"/>
    <col min="14077" max="14077" width="19.42578125" customWidth="1"/>
    <col min="14078" max="14078" width="8.5703125" customWidth="1"/>
    <col min="14079" max="14079" width="1.28515625" customWidth="1"/>
    <col min="14080" max="14080" width="6.7109375" customWidth="1"/>
    <col min="14081" max="14081" width="11.140625" customWidth="1"/>
    <col min="14082" max="14082" width="7.5703125" customWidth="1"/>
    <col min="14083" max="14083" width="7" customWidth="1"/>
    <col min="14084" max="14084" width="6.5703125" customWidth="1"/>
    <col min="14085" max="14085" width="9.28515625" customWidth="1"/>
    <col min="14086" max="14086" width="7.42578125" customWidth="1"/>
    <col min="14087" max="14087" width="11.140625" customWidth="1"/>
    <col min="14088" max="14088" width="14.85546875" customWidth="1"/>
    <col min="14089" max="14089" width="18.5703125" customWidth="1"/>
    <col min="14090" max="14090" width="5" customWidth="1"/>
    <col min="14091" max="14091" width="0.85546875" customWidth="1"/>
    <col min="14092" max="14092" width="1.42578125" customWidth="1"/>
    <col min="14330" max="14330" width="2.28515625" customWidth="1"/>
    <col min="14331" max="14331" width="0" hidden="1" customWidth="1"/>
    <col min="14332" max="14332" width="11.7109375" customWidth="1"/>
    <col min="14333" max="14333" width="19.42578125" customWidth="1"/>
    <col min="14334" max="14334" width="8.5703125" customWidth="1"/>
    <col min="14335" max="14335" width="1.28515625" customWidth="1"/>
    <col min="14336" max="14336" width="6.7109375" customWidth="1"/>
    <col min="14337" max="14337" width="11.140625" customWidth="1"/>
    <col min="14338" max="14338" width="7.5703125" customWidth="1"/>
    <col min="14339" max="14339" width="7" customWidth="1"/>
    <col min="14340" max="14340" width="6.5703125" customWidth="1"/>
    <col min="14341" max="14341" width="9.28515625" customWidth="1"/>
    <col min="14342" max="14342" width="7.42578125" customWidth="1"/>
    <col min="14343" max="14343" width="11.140625" customWidth="1"/>
    <col min="14344" max="14344" width="14.85546875" customWidth="1"/>
    <col min="14345" max="14345" width="18.5703125" customWidth="1"/>
    <col min="14346" max="14346" width="5" customWidth="1"/>
    <col min="14347" max="14347" width="0.85546875" customWidth="1"/>
    <col min="14348" max="14348" width="1.42578125" customWidth="1"/>
    <col min="14586" max="14586" width="2.28515625" customWidth="1"/>
    <col min="14587" max="14587" width="0" hidden="1" customWidth="1"/>
    <col min="14588" max="14588" width="11.7109375" customWidth="1"/>
    <col min="14589" max="14589" width="19.42578125" customWidth="1"/>
    <col min="14590" max="14590" width="8.5703125" customWidth="1"/>
    <col min="14591" max="14591" width="1.28515625" customWidth="1"/>
    <col min="14592" max="14592" width="6.7109375" customWidth="1"/>
    <col min="14593" max="14593" width="11.140625" customWidth="1"/>
    <col min="14594" max="14594" width="7.5703125" customWidth="1"/>
    <col min="14595" max="14595" width="7" customWidth="1"/>
    <col min="14596" max="14596" width="6.5703125" customWidth="1"/>
    <col min="14597" max="14597" width="9.28515625" customWidth="1"/>
    <col min="14598" max="14598" width="7.42578125" customWidth="1"/>
    <col min="14599" max="14599" width="11.140625" customWidth="1"/>
    <col min="14600" max="14600" width="14.85546875" customWidth="1"/>
    <col min="14601" max="14601" width="18.5703125" customWidth="1"/>
    <col min="14602" max="14602" width="5" customWidth="1"/>
    <col min="14603" max="14603" width="0.85546875" customWidth="1"/>
    <col min="14604" max="14604" width="1.42578125" customWidth="1"/>
    <col min="14842" max="14842" width="2.28515625" customWidth="1"/>
    <col min="14843" max="14843" width="0" hidden="1" customWidth="1"/>
    <col min="14844" max="14844" width="11.7109375" customWidth="1"/>
    <col min="14845" max="14845" width="19.42578125" customWidth="1"/>
    <col min="14846" max="14846" width="8.5703125" customWidth="1"/>
    <col min="14847" max="14847" width="1.28515625" customWidth="1"/>
    <col min="14848" max="14848" width="6.7109375" customWidth="1"/>
    <col min="14849" max="14849" width="11.140625" customWidth="1"/>
    <col min="14850" max="14850" width="7.5703125" customWidth="1"/>
    <col min="14851" max="14851" width="7" customWidth="1"/>
    <col min="14852" max="14852" width="6.5703125" customWidth="1"/>
    <col min="14853" max="14853" width="9.28515625" customWidth="1"/>
    <col min="14854" max="14854" width="7.42578125" customWidth="1"/>
    <col min="14855" max="14855" width="11.140625" customWidth="1"/>
    <col min="14856" max="14856" width="14.85546875" customWidth="1"/>
    <col min="14857" max="14857" width="18.5703125" customWidth="1"/>
    <col min="14858" max="14858" width="5" customWidth="1"/>
    <col min="14859" max="14859" width="0.85546875" customWidth="1"/>
    <col min="14860" max="14860" width="1.42578125" customWidth="1"/>
    <col min="15098" max="15098" width="2.28515625" customWidth="1"/>
    <col min="15099" max="15099" width="0" hidden="1" customWidth="1"/>
    <col min="15100" max="15100" width="11.7109375" customWidth="1"/>
    <col min="15101" max="15101" width="19.42578125" customWidth="1"/>
    <col min="15102" max="15102" width="8.5703125" customWidth="1"/>
    <col min="15103" max="15103" width="1.28515625" customWidth="1"/>
    <col min="15104" max="15104" width="6.7109375" customWidth="1"/>
    <col min="15105" max="15105" width="11.140625" customWidth="1"/>
    <col min="15106" max="15106" width="7.5703125" customWidth="1"/>
    <col min="15107" max="15107" width="7" customWidth="1"/>
    <col min="15108" max="15108" width="6.5703125" customWidth="1"/>
    <col min="15109" max="15109" width="9.28515625" customWidth="1"/>
    <col min="15110" max="15110" width="7.42578125" customWidth="1"/>
    <col min="15111" max="15111" width="11.140625" customWidth="1"/>
    <col min="15112" max="15112" width="14.85546875" customWidth="1"/>
    <col min="15113" max="15113" width="18.5703125" customWidth="1"/>
    <col min="15114" max="15114" width="5" customWidth="1"/>
    <col min="15115" max="15115" width="0.85546875" customWidth="1"/>
    <col min="15116" max="15116" width="1.42578125" customWidth="1"/>
    <col min="15354" max="15354" width="2.28515625" customWidth="1"/>
    <col min="15355" max="15355" width="0" hidden="1" customWidth="1"/>
    <col min="15356" max="15356" width="11.7109375" customWidth="1"/>
    <col min="15357" max="15357" width="19.42578125" customWidth="1"/>
    <col min="15358" max="15358" width="8.5703125" customWidth="1"/>
    <col min="15359" max="15359" width="1.28515625" customWidth="1"/>
    <col min="15360" max="15360" width="6.7109375" customWidth="1"/>
    <col min="15361" max="15361" width="11.140625" customWidth="1"/>
    <col min="15362" max="15362" width="7.5703125" customWidth="1"/>
    <col min="15363" max="15363" width="7" customWidth="1"/>
    <col min="15364" max="15364" width="6.5703125" customWidth="1"/>
    <col min="15365" max="15365" width="9.28515625" customWidth="1"/>
    <col min="15366" max="15366" width="7.42578125" customWidth="1"/>
    <col min="15367" max="15367" width="11.140625" customWidth="1"/>
    <col min="15368" max="15368" width="14.85546875" customWidth="1"/>
    <col min="15369" max="15369" width="18.5703125" customWidth="1"/>
    <col min="15370" max="15370" width="5" customWidth="1"/>
    <col min="15371" max="15371" width="0.85546875" customWidth="1"/>
    <col min="15372" max="15372" width="1.42578125" customWidth="1"/>
    <col min="15610" max="15610" width="2.28515625" customWidth="1"/>
    <col min="15611" max="15611" width="0" hidden="1" customWidth="1"/>
    <col min="15612" max="15612" width="11.7109375" customWidth="1"/>
    <col min="15613" max="15613" width="19.42578125" customWidth="1"/>
    <col min="15614" max="15614" width="8.5703125" customWidth="1"/>
    <col min="15615" max="15615" width="1.28515625" customWidth="1"/>
    <col min="15616" max="15616" width="6.7109375" customWidth="1"/>
    <col min="15617" max="15617" width="11.140625" customWidth="1"/>
    <col min="15618" max="15618" width="7.5703125" customWidth="1"/>
    <col min="15619" max="15619" width="7" customWidth="1"/>
    <col min="15620" max="15620" width="6.5703125" customWidth="1"/>
    <col min="15621" max="15621" width="9.28515625" customWidth="1"/>
    <col min="15622" max="15622" width="7.42578125" customWidth="1"/>
    <col min="15623" max="15623" width="11.140625" customWidth="1"/>
    <col min="15624" max="15624" width="14.85546875" customWidth="1"/>
    <col min="15625" max="15625" width="18.5703125" customWidth="1"/>
    <col min="15626" max="15626" width="5" customWidth="1"/>
    <col min="15627" max="15627" width="0.85546875" customWidth="1"/>
    <col min="15628" max="15628" width="1.42578125" customWidth="1"/>
    <col min="15866" max="15866" width="2.28515625" customWidth="1"/>
    <col min="15867" max="15867" width="0" hidden="1" customWidth="1"/>
    <col min="15868" max="15868" width="11.7109375" customWidth="1"/>
    <col min="15869" max="15869" width="19.42578125" customWidth="1"/>
    <col min="15870" max="15870" width="8.5703125" customWidth="1"/>
    <col min="15871" max="15871" width="1.28515625" customWidth="1"/>
    <col min="15872" max="15872" width="6.7109375" customWidth="1"/>
    <col min="15873" max="15873" width="11.140625" customWidth="1"/>
    <col min="15874" max="15874" width="7.5703125" customWidth="1"/>
    <col min="15875" max="15875" width="7" customWidth="1"/>
    <col min="15876" max="15876" width="6.5703125" customWidth="1"/>
    <col min="15877" max="15877" width="9.28515625" customWidth="1"/>
    <col min="15878" max="15878" width="7.42578125" customWidth="1"/>
    <col min="15879" max="15879" width="11.140625" customWidth="1"/>
    <col min="15880" max="15880" width="14.85546875" customWidth="1"/>
    <col min="15881" max="15881" width="18.5703125" customWidth="1"/>
    <col min="15882" max="15882" width="5" customWidth="1"/>
    <col min="15883" max="15883" width="0.85546875" customWidth="1"/>
    <col min="15884" max="15884" width="1.42578125" customWidth="1"/>
    <col min="16122" max="16122" width="2.28515625" customWidth="1"/>
    <col min="16123" max="16123" width="0" hidden="1" customWidth="1"/>
    <col min="16124" max="16124" width="11.7109375" customWidth="1"/>
    <col min="16125" max="16125" width="19.42578125" customWidth="1"/>
    <col min="16126" max="16126" width="8.5703125" customWidth="1"/>
    <col min="16127" max="16127" width="1.28515625" customWidth="1"/>
    <col min="16128" max="16128" width="6.7109375" customWidth="1"/>
    <col min="16129" max="16129" width="11.140625" customWidth="1"/>
    <col min="16130" max="16130" width="7.5703125" customWidth="1"/>
    <col min="16131" max="16131" width="7" customWidth="1"/>
    <col min="16132" max="16132" width="6.5703125" customWidth="1"/>
    <col min="16133" max="16133" width="9.28515625" customWidth="1"/>
    <col min="16134" max="16134" width="7.42578125" customWidth="1"/>
    <col min="16135" max="16135" width="11.140625" customWidth="1"/>
    <col min="16136" max="16136" width="14.85546875" customWidth="1"/>
    <col min="16137" max="16137" width="18.5703125" customWidth="1"/>
    <col min="16138" max="16138" width="5" customWidth="1"/>
    <col min="16139" max="16139" width="0.85546875" customWidth="1"/>
    <col min="16140" max="16140" width="1.42578125" customWidth="1"/>
  </cols>
  <sheetData>
    <row r="1" spans="2:10" ht="12" customHeight="1" x14ac:dyDescent="0.25"/>
    <row r="2" spans="2:10" ht="52.9" customHeight="1" x14ac:dyDescent="0.25">
      <c r="D2" s="437"/>
      <c r="E2" s="437"/>
      <c r="F2" s="437"/>
    </row>
    <row r="3" spans="2:10" ht="8.1" customHeight="1" x14ac:dyDescent="0.25"/>
    <row r="4" spans="2:10" ht="12.4" customHeight="1" x14ac:dyDescent="0.25">
      <c r="C4" s="288"/>
      <c r="D4" s="289"/>
      <c r="E4" s="289"/>
      <c r="F4" s="289"/>
      <c r="G4" s="289"/>
      <c r="H4" s="289"/>
      <c r="I4" s="290"/>
    </row>
    <row r="5" spans="2:10" ht="17.100000000000001" customHeight="1" x14ac:dyDescent="0.25">
      <c r="C5" s="438" t="s">
        <v>177</v>
      </c>
      <c r="D5" s="439"/>
      <c r="E5" s="439"/>
      <c r="I5" s="291"/>
    </row>
    <row r="6" spans="2:10" ht="5.0999999999999996" customHeight="1" x14ac:dyDescent="0.25">
      <c r="C6" s="292"/>
      <c r="D6" s="293"/>
      <c r="E6" s="293"/>
      <c r="I6" s="291"/>
    </row>
    <row r="7" spans="2:10" ht="17.100000000000001" customHeight="1" x14ac:dyDescent="0.25">
      <c r="C7" s="438" t="s">
        <v>178</v>
      </c>
      <c r="D7" s="439"/>
      <c r="E7" s="439"/>
      <c r="I7" s="291"/>
    </row>
    <row r="8" spans="2:10" ht="3.95" customHeight="1" x14ac:dyDescent="0.25">
      <c r="C8" s="438"/>
      <c r="D8" s="439"/>
      <c r="E8" s="439"/>
      <c r="I8" s="291"/>
    </row>
    <row r="9" spans="2:10" ht="17.100000000000001" customHeight="1" x14ac:dyDescent="0.25">
      <c r="C9" s="438" t="s">
        <v>179</v>
      </c>
      <c r="D9" s="439"/>
      <c r="E9" s="439"/>
      <c r="I9" s="291"/>
    </row>
    <row r="10" spans="2:10" ht="4.5" customHeight="1" x14ac:dyDescent="0.25">
      <c r="C10" s="294"/>
      <c r="D10" s="295"/>
      <c r="E10" s="295"/>
      <c r="F10" s="295"/>
      <c r="G10" s="295"/>
      <c r="H10" s="295"/>
      <c r="I10" s="296"/>
    </row>
    <row r="11" spans="2:10" ht="15.2" customHeight="1" x14ac:dyDescent="0.25"/>
    <row r="12" spans="2:10" ht="45.6" customHeight="1" x14ac:dyDescent="0.25">
      <c r="B12" s="440" t="s">
        <v>180</v>
      </c>
      <c r="C12" s="437"/>
      <c r="D12" s="437"/>
      <c r="E12" s="437"/>
      <c r="F12" s="437"/>
      <c r="G12" s="437"/>
      <c r="H12" s="437"/>
      <c r="I12" s="437"/>
      <c r="J12" s="437"/>
    </row>
    <row r="13" spans="2:10" ht="15" customHeight="1" x14ac:dyDescent="0.25">
      <c r="B13" s="424" t="s">
        <v>181</v>
      </c>
      <c r="C13" s="425"/>
      <c r="D13" s="424" t="s">
        <v>182</v>
      </c>
      <c r="E13" s="425"/>
      <c r="F13" s="424" t="s">
        <v>183</v>
      </c>
      <c r="G13" s="425"/>
      <c r="H13" s="297" t="s">
        <v>184</v>
      </c>
      <c r="I13" s="424" t="s">
        <v>185</v>
      </c>
      <c r="J13" s="425"/>
    </row>
    <row r="14" spans="2:10" ht="15" customHeight="1" x14ac:dyDescent="0.25">
      <c r="B14" s="427">
        <v>1</v>
      </c>
      <c r="C14" s="425"/>
      <c r="D14" s="427" t="s">
        <v>186</v>
      </c>
      <c r="E14" s="425"/>
      <c r="F14" s="428">
        <v>286158.03000000003</v>
      </c>
      <c r="G14" s="425"/>
      <c r="H14" s="298" t="s">
        <v>187</v>
      </c>
      <c r="I14" s="427" t="s">
        <v>188</v>
      </c>
      <c r="J14" s="425"/>
    </row>
    <row r="15" spans="2:10" ht="15" customHeight="1" x14ac:dyDescent="0.25">
      <c r="B15" s="427">
        <v>2</v>
      </c>
      <c r="C15" s="425"/>
      <c r="D15" s="427" t="s">
        <v>189</v>
      </c>
      <c r="E15" s="425"/>
      <c r="F15" s="428">
        <v>290714</v>
      </c>
      <c r="G15" s="425"/>
      <c r="H15" s="298" t="s">
        <v>190</v>
      </c>
      <c r="I15" s="427" t="s">
        <v>188</v>
      </c>
      <c r="J15" s="425"/>
    </row>
    <row r="16" spans="2:10" ht="15" customHeight="1" x14ac:dyDescent="0.25">
      <c r="B16" s="427">
        <v>3</v>
      </c>
      <c r="C16" s="425"/>
      <c r="D16" s="427" t="s">
        <v>191</v>
      </c>
      <c r="E16" s="425"/>
      <c r="F16" s="428">
        <v>323089.37</v>
      </c>
      <c r="G16" s="425"/>
      <c r="H16" s="298" t="s">
        <v>192</v>
      </c>
      <c r="I16" s="427" t="s">
        <v>188</v>
      </c>
      <c r="J16" s="425"/>
    </row>
    <row r="17" spans="2:14" ht="15" customHeight="1" x14ac:dyDescent="0.25">
      <c r="B17" s="427">
        <v>4</v>
      </c>
      <c r="C17" s="425"/>
      <c r="D17" s="427" t="s">
        <v>193</v>
      </c>
      <c r="E17" s="425"/>
      <c r="F17" s="428">
        <v>452703.32</v>
      </c>
      <c r="G17" s="425"/>
      <c r="H17" s="298" t="s">
        <v>194</v>
      </c>
      <c r="I17" s="427" t="s">
        <v>188</v>
      </c>
      <c r="J17" s="425"/>
    </row>
    <row r="18" spans="2:14" ht="15" customHeight="1" x14ac:dyDescent="0.25">
      <c r="B18" s="427">
        <v>5</v>
      </c>
      <c r="C18" s="425"/>
      <c r="D18" s="427" t="s">
        <v>195</v>
      </c>
      <c r="E18" s="425"/>
      <c r="F18" s="428">
        <v>339217.31</v>
      </c>
      <c r="G18" s="425"/>
      <c r="H18" s="298" t="s">
        <v>196</v>
      </c>
      <c r="I18" s="427" t="s">
        <v>188</v>
      </c>
      <c r="J18" s="425"/>
    </row>
    <row r="19" spans="2:14" ht="15" customHeight="1" x14ac:dyDescent="0.25">
      <c r="B19" s="427">
        <v>6</v>
      </c>
      <c r="C19" s="425"/>
      <c r="D19" s="427" t="s">
        <v>197</v>
      </c>
      <c r="E19" s="425"/>
      <c r="F19" s="428">
        <v>327751.64</v>
      </c>
      <c r="G19" s="425"/>
      <c r="H19" s="298" t="s">
        <v>198</v>
      </c>
      <c r="I19" s="427" t="s">
        <v>188</v>
      </c>
      <c r="J19" s="425"/>
    </row>
    <row r="20" spans="2:14" ht="15" customHeight="1" x14ac:dyDescent="0.25">
      <c r="B20" s="427">
        <v>7</v>
      </c>
      <c r="C20" s="425"/>
      <c r="D20" s="427" t="s">
        <v>199</v>
      </c>
      <c r="E20" s="425"/>
      <c r="F20" s="428">
        <v>364983.22</v>
      </c>
      <c r="G20" s="425"/>
      <c r="H20" s="298" t="s">
        <v>200</v>
      </c>
      <c r="I20" s="427" t="s">
        <v>188</v>
      </c>
      <c r="J20" s="425"/>
    </row>
    <row r="21" spans="2:14" ht="15" customHeight="1" x14ac:dyDescent="0.25">
      <c r="B21" s="427">
        <v>8</v>
      </c>
      <c r="C21" s="425"/>
      <c r="D21" s="427" t="s">
        <v>201</v>
      </c>
      <c r="E21" s="425"/>
      <c r="F21" s="428">
        <v>351613</v>
      </c>
      <c r="G21" s="425"/>
      <c r="H21" s="298" t="s">
        <v>202</v>
      </c>
      <c r="I21" s="427" t="s">
        <v>188</v>
      </c>
      <c r="J21" s="425"/>
    </row>
    <row r="22" spans="2:14" ht="15" customHeight="1" x14ac:dyDescent="0.25">
      <c r="B22" s="427">
        <v>9</v>
      </c>
      <c r="C22" s="425"/>
      <c r="D22" s="427" t="s">
        <v>203</v>
      </c>
      <c r="E22" s="425"/>
      <c r="F22" s="428">
        <v>280402.44</v>
      </c>
      <c r="G22" s="425"/>
      <c r="H22" s="298" t="s">
        <v>204</v>
      </c>
      <c r="I22" s="427" t="s">
        <v>188</v>
      </c>
      <c r="J22" s="425"/>
    </row>
    <row r="23" spans="2:14" ht="15" customHeight="1" x14ac:dyDescent="0.25">
      <c r="B23" s="427">
        <v>10</v>
      </c>
      <c r="C23" s="425"/>
      <c r="D23" s="427" t="s">
        <v>205</v>
      </c>
      <c r="E23" s="425"/>
      <c r="F23" s="428">
        <v>294903.48</v>
      </c>
      <c r="G23" s="425"/>
      <c r="H23" s="298" t="s">
        <v>206</v>
      </c>
      <c r="I23" s="427" t="s">
        <v>188</v>
      </c>
      <c r="J23" s="425"/>
    </row>
    <row r="24" spans="2:14" ht="15" customHeight="1" x14ac:dyDescent="0.25">
      <c r="B24" s="427">
        <v>11</v>
      </c>
      <c r="C24" s="425"/>
      <c r="D24" s="427" t="s">
        <v>207</v>
      </c>
      <c r="E24" s="425"/>
      <c r="F24" s="428">
        <v>307495.95</v>
      </c>
      <c r="G24" s="425"/>
      <c r="H24" s="298" t="s">
        <v>208</v>
      </c>
      <c r="I24" s="427" t="s">
        <v>188</v>
      </c>
      <c r="J24" s="425"/>
    </row>
    <row r="25" spans="2:14" ht="15" customHeight="1" x14ac:dyDescent="0.25">
      <c r="B25" s="298"/>
      <c r="C25" s="299">
        <v>12</v>
      </c>
      <c r="D25" s="433" t="s">
        <v>209</v>
      </c>
      <c r="E25" s="434"/>
      <c r="F25" s="435">
        <v>299656.14</v>
      </c>
      <c r="G25" s="436"/>
      <c r="H25" s="300">
        <v>44193</v>
      </c>
      <c r="I25" s="427" t="s">
        <v>188</v>
      </c>
      <c r="J25" s="425"/>
    </row>
    <row r="26" spans="2:14" x14ac:dyDescent="0.25">
      <c r="B26" s="424"/>
      <c r="C26" s="425"/>
      <c r="D26" s="424" t="s">
        <v>210</v>
      </c>
      <c r="E26" s="425"/>
      <c r="F26" s="426">
        <f>SUM(F14:F25)</f>
        <v>3918687.9</v>
      </c>
      <c r="G26" s="425"/>
      <c r="H26" s="297"/>
      <c r="I26" s="424"/>
      <c r="J26" s="425"/>
      <c r="N26" s="301"/>
    </row>
    <row r="27" spans="2:14" ht="45.6" customHeight="1" x14ac:dyDescent="0.25">
      <c r="B27" s="429" t="s">
        <v>211</v>
      </c>
      <c r="C27" s="430"/>
      <c r="D27" s="430"/>
      <c r="E27" s="430"/>
      <c r="F27" s="430"/>
      <c r="G27" s="430"/>
      <c r="H27" s="430"/>
      <c r="I27" s="430"/>
      <c r="J27" s="430"/>
    </row>
    <row r="28" spans="2:14" ht="15" customHeight="1" x14ac:dyDescent="0.25">
      <c r="B28" s="424" t="s">
        <v>181</v>
      </c>
      <c r="C28" s="425"/>
      <c r="D28" s="424" t="s">
        <v>182</v>
      </c>
      <c r="E28" s="425"/>
      <c r="F28" s="424" t="s">
        <v>183</v>
      </c>
      <c r="G28" s="425"/>
      <c r="H28" s="297" t="s">
        <v>184</v>
      </c>
      <c r="I28" s="424" t="s">
        <v>185</v>
      </c>
      <c r="J28" s="425"/>
    </row>
    <row r="29" spans="2:14" ht="15" customHeight="1" x14ac:dyDescent="0.25">
      <c r="B29" s="427">
        <v>1</v>
      </c>
      <c r="C29" s="425"/>
      <c r="D29" s="427" t="s">
        <v>212</v>
      </c>
      <c r="E29" s="425"/>
      <c r="F29" s="428">
        <v>480.67</v>
      </c>
      <c r="G29" s="425"/>
      <c r="H29" s="298" t="s">
        <v>213</v>
      </c>
      <c r="I29" s="427" t="s">
        <v>214</v>
      </c>
      <c r="J29" s="425"/>
    </row>
    <row r="30" spans="2:14" ht="15" customHeight="1" x14ac:dyDescent="0.25">
      <c r="B30" s="427">
        <v>2</v>
      </c>
      <c r="C30" s="425"/>
      <c r="D30" s="427" t="s">
        <v>212</v>
      </c>
      <c r="E30" s="425"/>
      <c r="F30" s="428">
        <v>2517.1799999999998</v>
      </c>
      <c r="G30" s="425"/>
      <c r="H30" s="298" t="s">
        <v>215</v>
      </c>
      <c r="I30" s="427" t="s">
        <v>214</v>
      </c>
      <c r="J30" s="425"/>
    </row>
    <row r="31" spans="2:14" ht="15" customHeight="1" x14ac:dyDescent="0.25">
      <c r="B31" s="427">
        <v>3</v>
      </c>
      <c r="C31" s="425"/>
      <c r="D31" s="427" t="s">
        <v>212</v>
      </c>
      <c r="E31" s="425"/>
      <c r="F31" s="428">
        <v>3241.58</v>
      </c>
      <c r="G31" s="425"/>
      <c r="H31" s="298" t="s">
        <v>216</v>
      </c>
      <c r="I31" s="427" t="s">
        <v>214</v>
      </c>
      <c r="J31" s="425"/>
    </row>
    <row r="32" spans="2:14" ht="15" customHeight="1" x14ac:dyDescent="0.25">
      <c r="B32" s="427">
        <v>4</v>
      </c>
      <c r="C32" s="425"/>
      <c r="D32" s="427" t="s">
        <v>212</v>
      </c>
      <c r="E32" s="425"/>
      <c r="F32" s="428">
        <v>1316.58</v>
      </c>
      <c r="G32" s="425"/>
      <c r="H32" s="298" t="s">
        <v>216</v>
      </c>
      <c r="I32" s="427" t="s">
        <v>214</v>
      </c>
      <c r="J32" s="425"/>
    </row>
    <row r="33" spans="2:10" ht="15" customHeight="1" x14ac:dyDescent="0.25">
      <c r="B33" s="427">
        <v>5</v>
      </c>
      <c r="C33" s="425"/>
      <c r="D33" s="427" t="s">
        <v>212</v>
      </c>
      <c r="E33" s="425"/>
      <c r="F33" s="428">
        <v>3507.54</v>
      </c>
      <c r="G33" s="425"/>
      <c r="H33" s="298" t="s">
        <v>217</v>
      </c>
      <c r="I33" s="427" t="s">
        <v>214</v>
      </c>
      <c r="J33" s="425"/>
    </row>
    <row r="34" spans="2:10" ht="15" customHeight="1" x14ac:dyDescent="0.25">
      <c r="B34" s="427">
        <v>6</v>
      </c>
      <c r="C34" s="425"/>
      <c r="D34" s="427" t="s">
        <v>212</v>
      </c>
      <c r="E34" s="425"/>
      <c r="F34" s="428">
        <v>233.25</v>
      </c>
      <c r="G34" s="425"/>
      <c r="H34" s="298" t="s">
        <v>218</v>
      </c>
      <c r="I34" s="427" t="s">
        <v>219</v>
      </c>
      <c r="J34" s="425"/>
    </row>
    <row r="35" spans="2:10" x14ac:dyDescent="0.25">
      <c r="B35" s="424"/>
      <c r="C35" s="425"/>
      <c r="D35" s="424" t="s">
        <v>210</v>
      </c>
      <c r="E35" s="425"/>
      <c r="F35" s="426">
        <v>11296.8</v>
      </c>
      <c r="G35" s="425"/>
      <c r="H35" s="297"/>
      <c r="I35" s="424"/>
      <c r="J35" s="425"/>
    </row>
    <row r="36" spans="2:10" ht="45.6" customHeight="1" x14ac:dyDescent="0.25">
      <c r="B36" s="429" t="s">
        <v>220</v>
      </c>
      <c r="C36" s="430"/>
      <c r="D36" s="430"/>
      <c r="E36" s="430"/>
      <c r="F36" s="430"/>
      <c r="G36" s="430"/>
      <c r="H36" s="430"/>
      <c r="I36" s="430"/>
      <c r="J36" s="430"/>
    </row>
    <row r="37" spans="2:10" ht="15" customHeight="1" x14ac:dyDescent="0.25">
      <c r="B37" s="424" t="s">
        <v>181</v>
      </c>
      <c r="C37" s="425"/>
      <c r="D37" s="424" t="s">
        <v>182</v>
      </c>
      <c r="E37" s="425"/>
      <c r="F37" s="424" t="s">
        <v>183</v>
      </c>
      <c r="G37" s="425"/>
      <c r="H37" s="297" t="s">
        <v>184</v>
      </c>
      <c r="I37" s="424" t="s">
        <v>185</v>
      </c>
      <c r="J37" s="425"/>
    </row>
    <row r="38" spans="2:10" ht="15" customHeight="1" x14ac:dyDescent="0.25">
      <c r="B38" s="427">
        <v>1</v>
      </c>
      <c r="C38" s="425"/>
      <c r="D38" s="427" t="s">
        <v>221</v>
      </c>
      <c r="E38" s="425"/>
      <c r="F38" s="428">
        <v>116.9</v>
      </c>
      <c r="G38" s="425"/>
      <c r="H38" s="298" t="s">
        <v>222</v>
      </c>
      <c r="I38" s="427" t="s">
        <v>223</v>
      </c>
      <c r="J38" s="425"/>
    </row>
    <row r="39" spans="2:10" ht="15" customHeight="1" x14ac:dyDescent="0.25">
      <c r="B39" s="427">
        <v>2</v>
      </c>
      <c r="C39" s="425"/>
      <c r="D39" s="427" t="s">
        <v>224</v>
      </c>
      <c r="E39" s="425"/>
      <c r="F39" s="428">
        <v>80.900000000000006</v>
      </c>
      <c r="G39" s="425"/>
      <c r="H39" s="298" t="s">
        <v>222</v>
      </c>
      <c r="I39" s="427" t="s">
        <v>223</v>
      </c>
      <c r="J39" s="425"/>
    </row>
    <row r="40" spans="2:10" ht="15" customHeight="1" x14ac:dyDescent="0.25">
      <c r="B40" s="427">
        <v>3</v>
      </c>
      <c r="C40" s="425"/>
      <c r="D40" s="427" t="s">
        <v>225</v>
      </c>
      <c r="E40" s="425"/>
      <c r="F40" s="428">
        <v>355.2</v>
      </c>
      <c r="G40" s="425"/>
      <c r="H40" s="298" t="s">
        <v>226</v>
      </c>
      <c r="I40" s="427" t="s">
        <v>227</v>
      </c>
      <c r="J40" s="425"/>
    </row>
    <row r="41" spans="2:10" ht="15" customHeight="1" x14ac:dyDescent="0.25">
      <c r="B41" s="427">
        <v>4</v>
      </c>
      <c r="C41" s="425"/>
      <c r="D41" s="427" t="s">
        <v>228</v>
      </c>
      <c r="E41" s="425"/>
      <c r="F41" s="428">
        <v>296.7</v>
      </c>
      <c r="G41" s="425"/>
      <c r="H41" s="298" t="s">
        <v>213</v>
      </c>
      <c r="I41" s="427" t="s">
        <v>229</v>
      </c>
      <c r="J41" s="425"/>
    </row>
    <row r="42" spans="2:10" ht="15" customHeight="1" x14ac:dyDescent="0.25">
      <c r="B42" s="427">
        <v>5</v>
      </c>
      <c r="C42" s="425"/>
      <c r="D42" s="427" t="s">
        <v>230</v>
      </c>
      <c r="E42" s="425"/>
      <c r="F42" s="428">
        <v>395.6</v>
      </c>
      <c r="G42" s="425"/>
      <c r="H42" s="298" t="s">
        <v>213</v>
      </c>
      <c r="I42" s="427" t="s">
        <v>231</v>
      </c>
      <c r="J42" s="425"/>
    </row>
    <row r="43" spans="2:10" ht="15" customHeight="1" x14ac:dyDescent="0.25">
      <c r="B43" s="427">
        <v>6</v>
      </c>
      <c r="C43" s="425"/>
      <c r="D43" s="427" t="s">
        <v>232</v>
      </c>
      <c r="E43" s="425"/>
      <c r="F43" s="428">
        <v>395.6</v>
      </c>
      <c r="G43" s="425"/>
      <c r="H43" s="298" t="s">
        <v>233</v>
      </c>
      <c r="I43" s="427" t="s">
        <v>234</v>
      </c>
      <c r="J43" s="425"/>
    </row>
    <row r="44" spans="2:10" ht="15" customHeight="1" x14ac:dyDescent="0.25">
      <c r="B44" s="427">
        <v>7</v>
      </c>
      <c r="C44" s="425"/>
      <c r="D44" s="427" t="s">
        <v>235</v>
      </c>
      <c r="E44" s="425"/>
      <c r="F44" s="428">
        <v>282</v>
      </c>
      <c r="G44" s="425"/>
      <c r="H44" s="298" t="s">
        <v>236</v>
      </c>
      <c r="I44" s="427" t="s">
        <v>237</v>
      </c>
      <c r="J44" s="425"/>
    </row>
    <row r="45" spans="2:10" ht="15" customHeight="1" x14ac:dyDescent="0.25">
      <c r="B45" s="427">
        <v>8</v>
      </c>
      <c r="C45" s="425"/>
      <c r="D45" s="427" t="s">
        <v>238</v>
      </c>
      <c r="E45" s="425"/>
      <c r="F45" s="428">
        <v>266.39999999999998</v>
      </c>
      <c r="G45" s="425"/>
      <c r="H45" s="298" t="s">
        <v>236</v>
      </c>
      <c r="I45" s="427" t="s">
        <v>239</v>
      </c>
      <c r="J45" s="425"/>
    </row>
    <row r="46" spans="2:10" ht="15" customHeight="1" x14ac:dyDescent="0.25">
      <c r="B46" s="427">
        <v>9</v>
      </c>
      <c r="C46" s="425"/>
      <c r="D46" s="427" t="s">
        <v>238</v>
      </c>
      <c r="E46" s="425"/>
      <c r="F46" s="428">
        <v>266.39999999999998</v>
      </c>
      <c r="G46" s="425"/>
      <c r="H46" s="298" t="s">
        <v>236</v>
      </c>
      <c r="I46" s="427" t="s">
        <v>240</v>
      </c>
      <c r="J46" s="425"/>
    </row>
    <row r="47" spans="2:10" ht="15" customHeight="1" x14ac:dyDescent="0.25">
      <c r="B47" s="427">
        <v>10</v>
      </c>
      <c r="C47" s="425"/>
      <c r="D47" s="427" t="s">
        <v>241</v>
      </c>
      <c r="E47" s="425"/>
      <c r="F47" s="428">
        <v>103.5</v>
      </c>
      <c r="G47" s="425"/>
      <c r="H47" s="298" t="s">
        <v>242</v>
      </c>
      <c r="I47" s="427" t="s">
        <v>243</v>
      </c>
      <c r="J47" s="425"/>
    </row>
    <row r="48" spans="2:10" ht="15" customHeight="1" x14ac:dyDescent="0.25">
      <c r="B48" s="427">
        <v>11</v>
      </c>
      <c r="C48" s="425"/>
      <c r="D48" s="427" t="s">
        <v>244</v>
      </c>
      <c r="E48" s="425"/>
      <c r="F48" s="428">
        <v>462</v>
      </c>
      <c r="G48" s="425"/>
      <c r="H48" s="298" t="s">
        <v>245</v>
      </c>
      <c r="I48" s="427" t="s">
        <v>246</v>
      </c>
      <c r="J48" s="425"/>
    </row>
    <row r="49" spans="2:10" ht="15" customHeight="1" x14ac:dyDescent="0.25">
      <c r="B49" s="427">
        <v>12</v>
      </c>
      <c r="C49" s="425"/>
      <c r="D49" s="427" t="s">
        <v>247</v>
      </c>
      <c r="E49" s="425"/>
      <c r="F49" s="428">
        <v>693</v>
      </c>
      <c r="G49" s="425"/>
      <c r="H49" s="298" t="s">
        <v>242</v>
      </c>
      <c r="I49" s="427" t="s">
        <v>234</v>
      </c>
      <c r="J49" s="425"/>
    </row>
    <row r="50" spans="2:10" ht="15" customHeight="1" x14ac:dyDescent="0.25">
      <c r="B50" s="427">
        <v>13</v>
      </c>
      <c r="C50" s="425"/>
      <c r="D50" s="427" t="s">
        <v>248</v>
      </c>
      <c r="E50" s="425"/>
      <c r="F50" s="428">
        <v>693</v>
      </c>
      <c r="G50" s="425"/>
      <c r="H50" s="298" t="s">
        <v>245</v>
      </c>
      <c r="I50" s="427" t="s">
        <v>249</v>
      </c>
      <c r="J50" s="425"/>
    </row>
    <row r="51" spans="2:10" ht="15" customHeight="1" x14ac:dyDescent="0.25">
      <c r="B51" s="427">
        <v>14</v>
      </c>
      <c r="C51" s="425"/>
      <c r="D51" s="427" t="s">
        <v>250</v>
      </c>
      <c r="E51" s="425"/>
      <c r="F51" s="428">
        <v>693</v>
      </c>
      <c r="G51" s="425"/>
      <c r="H51" s="298" t="s">
        <v>245</v>
      </c>
      <c r="I51" s="427" t="s">
        <v>251</v>
      </c>
      <c r="J51" s="425"/>
    </row>
    <row r="52" spans="2:10" ht="15" customHeight="1" x14ac:dyDescent="0.25">
      <c r="B52" s="427">
        <v>15</v>
      </c>
      <c r="C52" s="425"/>
      <c r="D52" s="427" t="s">
        <v>252</v>
      </c>
      <c r="E52" s="425"/>
      <c r="F52" s="428">
        <v>494.5</v>
      </c>
      <c r="G52" s="425"/>
      <c r="H52" s="298" t="s">
        <v>242</v>
      </c>
      <c r="I52" s="427" t="s">
        <v>253</v>
      </c>
      <c r="J52" s="425"/>
    </row>
    <row r="53" spans="2:10" ht="15" customHeight="1" x14ac:dyDescent="0.25">
      <c r="B53" s="427">
        <v>16</v>
      </c>
      <c r="C53" s="425"/>
      <c r="D53" s="427" t="s">
        <v>254</v>
      </c>
      <c r="E53" s="425"/>
      <c r="F53" s="428">
        <v>395.6</v>
      </c>
      <c r="G53" s="425"/>
      <c r="H53" s="298" t="s">
        <v>255</v>
      </c>
      <c r="I53" s="427" t="s">
        <v>256</v>
      </c>
      <c r="J53" s="425"/>
    </row>
    <row r="54" spans="2:10" ht="15" customHeight="1" x14ac:dyDescent="0.25">
      <c r="B54" s="427">
        <v>17</v>
      </c>
      <c r="C54" s="425"/>
      <c r="D54" s="427" t="s">
        <v>257</v>
      </c>
      <c r="E54" s="425"/>
      <c r="F54" s="428">
        <v>39</v>
      </c>
      <c r="G54" s="425"/>
      <c r="H54" s="298" t="s">
        <v>258</v>
      </c>
      <c r="I54" s="427" t="s">
        <v>259</v>
      </c>
      <c r="J54" s="425"/>
    </row>
    <row r="55" spans="2:10" ht="15" customHeight="1" x14ac:dyDescent="0.25">
      <c r="B55" s="427">
        <v>18</v>
      </c>
      <c r="C55" s="425"/>
      <c r="D55" s="427" t="s">
        <v>260</v>
      </c>
      <c r="E55" s="425"/>
      <c r="F55" s="428">
        <v>180</v>
      </c>
      <c r="G55" s="425"/>
      <c r="H55" s="298" t="s">
        <v>261</v>
      </c>
      <c r="I55" s="427" t="s">
        <v>262</v>
      </c>
      <c r="J55" s="425"/>
    </row>
    <row r="56" spans="2:10" ht="15" customHeight="1" x14ac:dyDescent="0.25">
      <c r="B56" s="427">
        <v>19</v>
      </c>
      <c r="C56" s="425"/>
      <c r="D56" s="427" t="s">
        <v>263</v>
      </c>
      <c r="E56" s="425"/>
      <c r="F56" s="428">
        <v>462</v>
      </c>
      <c r="G56" s="425"/>
      <c r="H56" s="298" t="s">
        <v>264</v>
      </c>
      <c r="I56" s="427" t="s">
        <v>265</v>
      </c>
      <c r="J56" s="425"/>
    </row>
    <row r="57" spans="2:10" ht="15" customHeight="1" x14ac:dyDescent="0.25">
      <c r="B57" s="427">
        <v>20</v>
      </c>
      <c r="C57" s="425"/>
      <c r="D57" s="427" t="s">
        <v>266</v>
      </c>
      <c r="E57" s="425"/>
      <c r="F57" s="428">
        <v>78</v>
      </c>
      <c r="G57" s="425"/>
      <c r="H57" s="298" t="s">
        <v>267</v>
      </c>
      <c r="I57" s="427" t="s">
        <v>268</v>
      </c>
      <c r="J57" s="425"/>
    </row>
    <row r="58" spans="2:10" ht="15" customHeight="1" x14ac:dyDescent="0.25">
      <c r="B58" s="427">
        <v>21</v>
      </c>
      <c r="C58" s="425"/>
      <c r="D58" s="427" t="s">
        <v>266</v>
      </c>
      <c r="E58" s="425"/>
      <c r="F58" s="428">
        <v>78</v>
      </c>
      <c r="G58" s="425"/>
      <c r="H58" s="298" t="s">
        <v>267</v>
      </c>
      <c r="I58" s="427" t="s">
        <v>249</v>
      </c>
      <c r="J58" s="425"/>
    </row>
    <row r="59" spans="2:10" ht="15" customHeight="1" x14ac:dyDescent="0.25">
      <c r="B59" s="427">
        <v>22</v>
      </c>
      <c r="C59" s="425"/>
      <c r="D59" s="427" t="s">
        <v>266</v>
      </c>
      <c r="E59" s="425"/>
      <c r="F59" s="428">
        <v>78</v>
      </c>
      <c r="G59" s="425"/>
      <c r="H59" s="298" t="s">
        <v>267</v>
      </c>
      <c r="I59" s="427" t="s">
        <v>269</v>
      </c>
      <c r="J59" s="425"/>
    </row>
    <row r="60" spans="2:10" ht="15" customHeight="1" x14ac:dyDescent="0.25">
      <c r="B60" s="427">
        <v>23</v>
      </c>
      <c r="C60" s="425"/>
      <c r="D60" s="427" t="s">
        <v>266</v>
      </c>
      <c r="E60" s="425"/>
      <c r="F60" s="428">
        <v>78</v>
      </c>
      <c r="G60" s="425"/>
      <c r="H60" s="298" t="s">
        <v>267</v>
      </c>
      <c r="I60" s="427" t="s">
        <v>270</v>
      </c>
      <c r="J60" s="425"/>
    </row>
    <row r="61" spans="2:10" ht="15" customHeight="1" x14ac:dyDescent="0.25">
      <c r="B61" s="427">
        <v>24</v>
      </c>
      <c r="C61" s="425"/>
      <c r="D61" s="427" t="s">
        <v>271</v>
      </c>
      <c r="E61" s="425"/>
      <c r="F61" s="428">
        <v>39</v>
      </c>
      <c r="G61" s="425"/>
      <c r="H61" s="298" t="s">
        <v>272</v>
      </c>
      <c r="I61" s="427" t="s">
        <v>249</v>
      </c>
      <c r="J61" s="425"/>
    </row>
    <row r="62" spans="2:10" ht="15" customHeight="1" x14ac:dyDescent="0.25">
      <c r="B62" s="427">
        <v>25</v>
      </c>
      <c r="C62" s="425"/>
      <c r="D62" s="427" t="s">
        <v>271</v>
      </c>
      <c r="E62" s="425"/>
      <c r="F62" s="428">
        <v>39</v>
      </c>
      <c r="G62" s="425"/>
      <c r="H62" s="298" t="s">
        <v>272</v>
      </c>
      <c r="I62" s="427" t="s">
        <v>239</v>
      </c>
      <c r="J62" s="425"/>
    </row>
    <row r="63" spans="2:10" ht="15" customHeight="1" x14ac:dyDescent="0.25">
      <c r="B63" s="427">
        <v>26</v>
      </c>
      <c r="C63" s="425"/>
      <c r="D63" s="427" t="s">
        <v>271</v>
      </c>
      <c r="E63" s="425"/>
      <c r="F63" s="428">
        <v>39</v>
      </c>
      <c r="G63" s="425"/>
      <c r="H63" s="298" t="s">
        <v>272</v>
      </c>
      <c r="I63" s="427" t="s">
        <v>268</v>
      </c>
      <c r="J63" s="425"/>
    </row>
    <row r="64" spans="2:10" ht="15" customHeight="1" x14ac:dyDescent="0.25">
      <c r="B64" s="427">
        <v>27</v>
      </c>
      <c r="C64" s="425"/>
      <c r="D64" s="427" t="s">
        <v>271</v>
      </c>
      <c r="E64" s="425"/>
      <c r="F64" s="428">
        <v>39</v>
      </c>
      <c r="G64" s="425"/>
      <c r="H64" s="298" t="s">
        <v>272</v>
      </c>
      <c r="I64" s="427" t="s">
        <v>273</v>
      </c>
      <c r="J64" s="425"/>
    </row>
    <row r="65" spans="2:10" ht="15" customHeight="1" x14ac:dyDescent="0.25">
      <c r="B65" s="427">
        <v>28</v>
      </c>
      <c r="C65" s="425"/>
      <c r="D65" s="427" t="s">
        <v>274</v>
      </c>
      <c r="E65" s="425"/>
      <c r="F65" s="428">
        <v>180</v>
      </c>
      <c r="G65" s="425"/>
      <c r="H65" s="298" t="s">
        <v>272</v>
      </c>
      <c r="I65" s="427" t="s">
        <v>262</v>
      </c>
      <c r="J65" s="425"/>
    </row>
    <row r="66" spans="2:10" ht="15" customHeight="1" x14ac:dyDescent="0.25">
      <c r="B66" s="427">
        <v>29</v>
      </c>
      <c r="C66" s="425"/>
      <c r="D66" s="427" t="s">
        <v>274</v>
      </c>
      <c r="E66" s="425"/>
      <c r="F66" s="428">
        <v>180</v>
      </c>
      <c r="G66" s="425"/>
      <c r="H66" s="298" t="s">
        <v>272</v>
      </c>
      <c r="I66" s="427" t="s">
        <v>275</v>
      </c>
      <c r="J66" s="425"/>
    </row>
    <row r="67" spans="2:10" ht="15" customHeight="1" x14ac:dyDescent="0.25">
      <c r="B67" s="427">
        <v>30</v>
      </c>
      <c r="C67" s="425"/>
      <c r="D67" s="427" t="s">
        <v>276</v>
      </c>
      <c r="E67" s="425"/>
      <c r="F67" s="428">
        <v>117</v>
      </c>
      <c r="G67" s="425"/>
      <c r="H67" s="298" t="s">
        <v>277</v>
      </c>
      <c r="I67" s="427" t="s">
        <v>278</v>
      </c>
      <c r="J67" s="425"/>
    </row>
    <row r="68" spans="2:10" ht="15" customHeight="1" x14ac:dyDescent="0.25">
      <c r="B68" s="427">
        <v>31</v>
      </c>
      <c r="C68" s="425"/>
      <c r="D68" s="427" t="s">
        <v>279</v>
      </c>
      <c r="E68" s="425"/>
      <c r="F68" s="428">
        <v>117</v>
      </c>
      <c r="G68" s="425"/>
      <c r="H68" s="298" t="s">
        <v>280</v>
      </c>
      <c r="I68" s="427" t="s">
        <v>262</v>
      </c>
      <c r="J68" s="425"/>
    </row>
    <row r="69" spans="2:10" ht="15" customHeight="1" x14ac:dyDescent="0.25">
      <c r="B69" s="427">
        <v>32</v>
      </c>
      <c r="C69" s="425"/>
      <c r="D69" s="427" t="s">
        <v>276</v>
      </c>
      <c r="E69" s="425"/>
      <c r="F69" s="428">
        <v>117</v>
      </c>
      <c r="G69" s="425"/>
      <c r="H69" s="298" t="s">
        <v>280</v>
      </c>
      <c r="I69" s="427" t="s">
        <v>281</v>
      </c>
      <c r="J69" s="425"/>
    </row>
    <row r="70" spans="2:10" ht="15" customHeight="1" x14ac:dyDescent="0.25">
      <c r="B70" s="427">
        <v>33</v>
      </c>
      <c r="C70" s="425"/>
      <c r="D70" s="427" t="s">
        <v>276</v>
      </c>
      <c r="E70" s="425"/>
      <c r="F70" s="428">
        <v>117</v>
      </c>
      <c r="G70" s="425"/>
      <c r="H70" s="298" t="s">
        <v>280</v>
      </c>
      <c r="I70" s="427" t="s">
        <v>282</v>
      </c>
      <c r="J70" s="425"/>
    </row>
    <row r="71" spans="2:10" ht="15" customHeight="1" x14ac:dyDescent="0.25">
      <c r="B71" s="427">
        <v>34</v>
      </c>
      <c r="C71" s="425"/>
      <c r="D71" s="427" t="s">
        <v>276</v>
      </c>
      <c r="E71" s="425"/>
      <c r="F71" s="428">
        <v>117</v>
      </c>
      <c r="G71" s="425"/>
      <c r="H71" s="298" t="s">
        <v>280</v>
      </c>
      <c r="I71" s="427" t="s">
        <v>283</v>
      </c>
      <c r="J71" s="425"/>
    </row>
    <row r="72" spans="2:10" ht="15" customHeight="1" x14ac:dyDescent="0.25">
      <c r="B72" s="427">
        <v>35</v>
      </c>
      <c r="C72" s="425"/>
      <c r="D72" s="427" t="s">
        <v>276</v>
      </c>
      <c r="E72" s="425"/>
      <c r="F72" s="428">
        <v>117</v>
      </c>
      <c r="G72" s="425"/>
      <c r="H72" s="298" t="s">
        <v>284</v>
      </c>
      <c r="I72" s="427" t="s">
        <v>285</v>
      </c>
      <c r="J72" s="425"/>
    </row>
    <row r="73" spans="2:10" x14ac:dyDescent="0.25">
      <c r="B73" s="424"/>
      <c r="C73" s="425"/>
      <c r="D73" s="424" t="s">
        <v>210</v>
      </c>
      <c r="E73" s="425"/>
      <c r="F73" s="426">
        <v>8201.3000000000011</v>
      </c>
      <c r="G73" s="425"/>
      <c r="H73" s="297"/>
      <c r="I73" s="424"/>
      <c r="J73" s="425"/>
    </row>
    <row r="74" spans="2:10" ht="45.6" customHeight="1" x14ac:dyDescent="0.25">
      <c r="B74" s="429" t="s">
        <v>286</v>
      </c>
      <c r="C74" s="430"/>
      <c r="D74" s="430"/>
      <c r="E74" s="430"/>
      <c r="F74" s="430"/>
      <c r="G74" s="430"/>
      <c r="H74" s="430"/>
      <c r="I74" s="430"/>
      <c r="J74" s="430"/>
    </row>
    <row r="75" spans="2:10" ht="15" customHeight="1" x14ac:dyDescent="0.25">
      <c r="B75" s="424" t="s">
        <v>181</v>
      </c>
      <c r="C75" s="425"/>
      <c r="D75" s="424" t="s">
        <v>182</v>
      </c>
      <c r="E75" s="425"/>
      <c r="F75" s="424" t="s">
        <v>183</v>
      </c>
      <c r="G75" s="425"/>
      <c r="H75" s="297" t="s">
        <v>184</v>
      </c>
      <c r="I75" s="424" t="s">
        <v>185</v>
      </c>
      <c r="J75" s="425"/>
    </row>
    <row r="76" spans="2:10" ht="15" customHeight="1" x14ac:dyDescent="0.25">
      <c r="B76" s="427">
        <v>1</v>
      </c>
      <c r="C76" s="425"/>
      <c r="D76" s="427" t="s">
        <v>287</v>
      </c>
      <c r="E76" s="425"/>
      <c r="F76" s="428">
        <v>100</v>
      </c>
      <c r="G76" s="425"/>
      <c r="H76" s="298" t="s">
        <v>222</v>
      </c>
      <c r="I76" s="427" t="s">
        <v>288</v>
      </c>
      <c r="J76" s="425"/>
    </row>
    <row r="77" spans="2:10" ht="15" customHeight="1" x14ac:dyDescent="0.25">
      <c r="B77" s="427">
        <v>2</v>
      </c>
      <c r="C77" s="425"/>
      <c r="D77" s="427" t="s">
        <v>289</v>
      </c>
      <c r="E77" s="425"/>
      <c r="F77" s="428">
        <v>1006.96</v>
      </c>
      <c r="G77" s="425"/>
      <c r="H77" s="298" t="s">
        <v>222</v>
      </c>
      <c r="I77" s="427" t="s">
        <v>223</v>
      </c>
      <c r="J77" s="425"/>
    </row>
    <row r="78" spans="2:10" ht="15" customHeight="1" x14ac:dyDescent="0.25">
      <c r="B78" s="427">
        <v>3</v>
      </c>
      <c r="C78" s="425"/>
      <c r="D78" s="427" t="s">
        <v>290</v>
      </c>
      <c r="E78" s="425"/>
      <c r="F78" s="428">
        <v>529.26</v>
      </c>
      <c r="G78" s="425"/>
      <c r="H78" s="298" t="s">
        <v>222</v>
      </c>
      <c r="I78" s="427" t="s">
        <v>223</v>
      </c>
      <c r="J78" s="425"/>
    </row>
    <row r="79" spans="2:10" ht="15" customHeight="1" x14ac:dyDescent="0.25">
      <c r="B79" s="427">
        <v>4</v>
      </c>
      <c r="C79" s="425"/>
      <c r="D79" s="427" t="s">
        <v>291</v>
      </c>
      <c r="E79" s="425"/>
      <c r="F79" s="428">
        <v>492.72</v>
      </c>
      <c r="G79" s="425"/>
      <c r="H79" s="298" t="s">
        <v>226</v>
      </c>
      <c r="I79" s="427" t="s">
        <v>227</v>
      </c>
      <c r="J79" s="425"/>
    </row>
    <row r="80" spans="2:10" ht="15" customHeight="1" x14ac:dyDescent="0.25">
      <c r="B80" s="427">
        <v>5</v>
      </c>
      <c r="C80" s="425"/>
      <c r="D80" s="427" t="s">
        <v>292</v>
      </c>
      <c r="E80" s="425"/>
      <c r="F80" s="428">
        <v>262.89999999999998</v>
      </c>
      <c r="G80" s="425"/>
      <c r="H80" s="298" t="s">
        <v>213</v>
      </c>
      <c r="I80" s="427" t="s">
        <v>229</v>
      </c>
      <c r="J80" s="425"/>
    </row>
    <row r="81" spans="2:10" ht="15" customHeight="1" x14ac:dyDescent="0.25">
      <c r="B81" s="427">
        <v>6</v>
      </c>
      <c r="C81" s="425"/>
      <c r="D81" s="427" t="s">
        <v>293</v>
      </c>
      <c r="E81" s="425"/>
      <c r="F81" s="428">
        <v>364.35</v>
      </c>
      <c r="G81" s="425"/>
      <c r="H81" s="298" t="s">
        <v>213</v>
      </c>
      <c r="I81" s="427" t="s">
        <v>231</v>
      </c>
      <c r="J81" s="425"/>
    </row>
    <row r="82" spans="2:10" ht="15" customHeight="1" x14ac:dyDescent="0.25">
      <c r="B82" s="427">
        <v>7</v>
      </c>
      <c r="C82" s="425"/>
      <c r="D82" s="427" t="s">
        <v>294</v>
      </c>
      <c r="E82" s="425"/>
      <c r="F82" s="428">
        <v>364.35</v>
      </c>
      <c r="G82" s="425"/>
      <c r="H82" s="298" t="s">
        <v>233</v>
      </c>
      <c r="I82" s="427" t="s">
        <v>234</v>
      </c>
      <c r="J82" s="425"/>
    </row>
    <row r="83" spans="2:10" ht="15" customHeight="1" x14ac:dyDescent="0.25">
      <c r="B83" s="427">
        <v>8</v>
      </c>
      <c r="C83" s="425"/>
      <c r="D83" s="427" t="s">
        <v>295</v>
      </c>
      <c r="E83" s="425"/>
      <c r="F83" s="428">
        <v>527.02</v>
      </c>
      <c r="G83" s="425"/>
      <c r="H83" s="298" t="s">
        <v>245</v>
      </c>
      <c r="I83" s="427" t="s">
        <v>246</v>
      </c>
      <c r="J83" s="425"/>
    </row>
    <row r="84" spans="2:10" ht="15" customHeight="1" x14ac:dyDescent="0.25">
      <c r="B84" s="427">
        <v>9</v>
      </c>
      <c r="C84" s="425"/>
      <c r="D84" s="427" t="s">
        <v>296</v>
      </c>
      <c r="E84" s="425"/>
      <c r="F84" s="428">
        <v>524.4</v>
      </c>
      <c r="G84" s="425"/>
      <c r="H84" s="298" t="s">
        <v>242</v>
      </c>
      <c r="I84" s="427" t="s">
        <v>253</v>
      </c>
      <c r="J84" s="425"/>
    </row>
    <row r="85" spans="2:10" ht="15" customHeight="1" x14ac:dyDescent="0.25">
      <c r="B85" s="427">
        <v>10</v>
      </c>
      <c r="C85" s="425"/>
      <c r="D85" s="427" t="s">
        <v>297</v>
      </c>
      <c r="E85" s="425"/>
      <c r="F85" s="428">
        <v>393.3</v>
      </c>
      <c r="G85" s="425"/>
      <c r="H85" s="298" t="s">
        <v>255</v>
      </c>
      <c r="I85" s="427" t="s">
        <v>256</v>
      </c>
      <c r="J85" s="425"/>
    </row>
    <row r="86" spans="2:10" ht="15" customHeight="1" x14ac:dyDescent="0.25">
      <c r="B86" s="427">
        <v>11</v>
      </c>
      <c r="C86" s="425"/>
      <c r="D86" s="427" t="s">
        <v>298</v>
      </c>
      <c r="E86" s="425"/>
      <c r="F86" s="428">
        <v>302.26</v>
      </c>
      <c r="G86" s="425"/>
      <c r="H86" s="298" t="s">
        <v>264</v>
      </c>
      <c r="I86" s="427" t="s">
        <v>265</v>
      </c>
      <c r="J86" s="425"/>
    </row>
    <row r="87" spans="2:10" ht="15" customHeight="1" x14ac:dyDescent="0.25">
      <c r="B87" s="427">
        <v>12</v>
      </c>
      <c r="C87" s="425"/>
      <c r="D87" s="427" t="s">
        <v>299</v>
      </c>
      <c r="E87" s="425"/>
      <c r="F87" s="428">
        <v>79</v>
      </c>
      <c r="G87" s="425"/>
      <c r="H87" s="298" t="s">
        <v>267</v>
      </c>
      <c r="I87" s="427" t="s">
        <v>268</v>
      </c>
      <c r="J87" s="425"/>
    </row>
    <row r="88" spans="2:10" ht="15" customHeight="1" x14ac:dyDescent="0.25">
      <c r="B88" s="427">
        <v>13</v>
      </c>
      <c r="C88" s="425"/>
      <c r="D88" s="427" t="s">
        <v>299</v>
      </c>
      <c r="E88" s="425"/>
      <c r="F88" s="428">
        <v>79</v>
      </c>
      <c r="G88" s="425"/>
      <c r="H88" s="298" t="s">
        <v>267</v>
      </c>
      <c r="I88" s="427" t="s">
        <v>249</v>
      </c>
      <c r="J88" s="425"/>
    </row>
    <row r="89" spans="2:10" ht="15" customHeight="1" x14ac:dyDescent="0.25">
      <c r="B89" s="427">
        <v>14</v>
      </c>
      <c r="C89" s="425"/>
      <c r="D89" s="427" t="s">
        <v>299</v>
      </c>
      <c r="E89" s="425"/>
      <c r="F89" s="428">
        <v>79</v>
      </c>
      <c r="G89" s="425"/>
      <c r="H89" s="298" t="s">
        <v>267</v>
      </c>
      <c r="I89" s="427" t="s">
        <v>269</v>
      </c>
      <c r="J89" s="425"/>
    </row>
    <row r="90" spans="2:10" ht="15" customHeight="1" x14ac:dyDescent="0.25">
      <c r="B90" s="427">
        <v>15</v>
      </c>
      <c r="C90" s="425"/>
      <c r="D90" s="427" t="s">
        <v>299</v>
      </c>
      <c r="E90" s="425"/>
      <c r="F90" s="428">
        <v>79</v>
      </c>
      <c r="G90" s="425"/>
      <c r="H90" s="298" t="s">
        <v>267</v>
      </c>
      <c r="I90" s="427" t="s">
        <v>239</v>
      </c>
      <c r="J90" s="425"/>
    </row>
    <row r="91" spans="2:10" ht="15" customHeight="1" x14ac:dyDescent="0.25">
      <c r="B91" s="427">
        <v>16</v>
      </c>
      <c r="C91" s="425"/>
      <c r="D91" s="427" t="s">
        <v>300</v>
      </c>
      <c r="E91" s="425"/>
      <c r="F91" s="428">
        <v>79</v>
      </c>
      <c r="G91" s="425"/>
      <c r="H91" s="298" t="s">
        <v>272</v>
      </c>
      <c r="I91" s="427" t="s">
        <v>249</v>
      </c>
      <c r="J91" s="425"/>
    </row>
    <row r="92" spans="2:10" ht="15" customHeight="1" x14ac:dyDescent="0.25">
      <c r="B92" s="427">
        <v>17</v>
      </c>
      <c r="C92" s="425"/>
      <c r="D92" s="427" t="s">
        <v>300</v>
      </c>
      <c r="E92" s="425"/>
      <c r="F92" s="428">
        <v>79</v>
      </c>
      <c r="G92" s="425"/>
      <c r="H92" s="298" t="s">
        <v>272</v>
      </c>
      <c r="I92" s="427" t="s">
        <v>239</v>
      </c>
      <c r="J92" s="425"/>
    </row>
    <row r="93" spans="2:10" ht="15" customHeight="1" x14ac:dyDescent="0.25">
      <c r="B93" s="427">
        <v>18</v>
      </c>
      <c r="C93" s="425"/>
      <c r="D93" s="427" t="s">
        <v>300</v>
      </c>
      <c r="E93" s="425"/>
      <c r="F93" s="428">
        <v>79</v>
      </c>
      <c r="G93" s="425"/>
      <c r="H93" s="298" t="s">
        <v>272</v>
      </c>
      <c r="I93" s="427" t="s">
        <v>268</v>
      </c>
      <c r="J93" s="425"/>
    </row>
    <row r="94" spans="2:10" ht="15" customHeight="1" x14ac:dyDescent="0.25">
      <c r="B94" s="427">
        <v>19</v>
      </c>
      <c r="C94" s="425"/>
      <c r="D94" s="427" t="s">
        <v>300</v>
      </c>
      <c r="E94" s="425"/>
      <c r="F94" s="428">
        <v>79</v>
      </c>
      <c r="G94" s="425"/>
      <c r="H94" s="298" t="s">
        <v>272</v>
      </c>
      <c r="I94" s="427" t="s">
        <v>273</v>
      </c>
      <c r="J94" s="425"/>
    </row>
    <row r="95" spans="2:10" x14ac:dyDescent="0.25">
      <c r="B95" s="424"/>
      <c r="C95" s="425"/>
      <c r="D95" s="424" t="s">
        <v>210</v>
      </c>
      <c r="E95" s="425"/>
      <c r="F95" s="426">
        <v>5499.52</v>
      </c>
      <c r="G95" s="425"/>
      <c r="H95" s="297"/>
      <c r="I95" s="424"/>
      <c r="J95" s="425"/>
    </row>
    <row r="96" spans="2:10" ht="45.6" customHeight="1" x14ac:dyDescent="0.25">
      <c r="B96" s="429" t="s">
        <v>301</v>
      </c>
      <c r="C96" s="430"/>
      <c r="D96" s="430"/>
      <c r="E96" s="430"/>
      <c r="F96" s="430"/>
      <c r="G96" s="430"/>
      <c r="H96" s="430"/>
      <c r="I96" s="430"/>
      <c r="J96" s="430"/>
    </row>
    <row r="97" spans="2:10" ht="15" customHeight="1" x14ac:dyDescent="0.25">
      <c r="B97" s="424" t="s">
        <v>181</v>
      </c>
      <c r="C97" s="425"/>
      <c r="D97" s="424" t="s">
        <v>182</v>
      </c>
      <c r="E97" s="425"/>
      <c r="F97" s="424" t="s">
        <v>183</v>
      </c>
      <c r="G97" s="425"/>
      <c r="H97" s="297" t="s">
        <v>184</v>
      </c>
      <c r="I97" s="424" t="s">
        <v>185</v>
      </c>
      <c r="J97" s="425"/>
    </row>
    <row r="98" spans="2:10" ht="15" customHeight="1" x14ac:dyDescent="0.25">
      <c r="B98" s="427">
        <v>1</v>
      </c>
      <c r="C98" s="425"/>
      <c r="D98" s="427" t="s">
        <v>302</v>
      </c>
      <c r="E98" s="425"/>
      <c r="F98" s="428">
        <v>99</v>
      </c>
      <c r="G98" s="425"/>
      <c r="H98" s="298" t="s">
        <v>222</v>
      </c>
      <c r="I98" s="427" t="s">
        <v>223</v>
      </c>
      <c r="J98" s="425"/>
    </row>
    <row r="99" spans="2:10" ht="15" customHeight="1" x14ac:dyDescent="0.25">
      <c r="B99" s="427">
        <v>2</v>
      </c>
      <c r="C99" s="425"/>
      <c r="D99" s="427" t="s">
        <v>303</v>
      </c>
      <c r="E99" s="425"/>
      <c r="F99" s="428">
        <v>28.95</v>
      </c>
      <c r="G99" s="425"/>
      <c r="H99" s="298" t="s">
        <v>233</v>
      </c>
      <c r="I99" s="427" t="s">
        <v>234</v>
      </c>
      <c r="J99" s="425"/>
    </row>
    <row r="100" spans="2:10" ht="15" customHeight="1" x14ac:dyDescent="0.25">
      <c r="B100" s="427">
        <v>3</v>
      </c>
      <c r="C100" s="425"/>
      <c r="D100" s="427" t="s">
        <v>304</v>
      </c>
      <c r="E100" s="425"/>
      <c r="F100" s="428">
        <v>88.32</v>
      </c>
      <c r="G100" s="425"/>
      <c r="H100" s="298" t="s">
        <v>245</v>
      </c>
      <c r="I100" s="427" t="s">
        <v>246</v>
      </c>
      <c r="J100" s="425"/>
    </row>
    <row r="101" spans="2:10" ht="15" customHeight="1" x14ac:dyDescent="0.25">
      <c r="B101" s="427">
        <v>4</v>
      </c>
      <c r="C101" s="425"/>
      <c r="D101" s="427" t="s">
        <v>305</v>
      </c>
      <c r="E101" s="425"/>
      <c r="F101" s="428">
        <v>230</v>
      </c>
      <c r="G101" s="425"/>
      <c r="H101" s="298" t="s">
        <v>255</v>
      </c>
      <c r="I101" s="427" t="s">
        <v>256</v>
      </c>
      <c r="J101" s="425"/>
    </row>
    <row r="102" spans="2:10" ht="15" customHeight="1" x14ac:dyDescent="0.25">
      <c r="B102" s="427">
        <v>5</v>
      </c>
      <c r="C102" s="425"/>
      <c r="D102" s="427" t="s">
        <v>306</v>
      </c>
      <c r="E102" s="425"/>
      <c r="F102" s="428">
        <v>434.54</v>
      </c>
      <c r="G102" s="425"/>
      <c r="H102" s="298" t="s">
        <v>264</v>
      </c>
      <c r="I102" s="427" t="s">
        <v>265</v>
      </c>
      <c r="J102" s="425"/>
    </row>
    <row r="103" spans="2:10" ht="15" customHeight="1" x14ac:dyDescent="0.25">
      <c r="B103" s="427">
        <v>6</v>
      </c>
      <c r="C103" s="425"/>
      <c r="D103" s="427" t="s">
        <v>307</v>
      </c>
      <c r="E103" s="425"/>
      <c r="F103" s="428">
        <v>47</v>
      </c>
      <c r="G103" s="425"/>
      <c r="H103" s="298" t="s">
        <v>308</v>
      </c>
      <c r="I103" s="427" t="s">
        <v>309</v>
      </c>
      <c r="J103" s="425"/>
    </row>
    <row r="104" spans="2:10" x14ac:dyDescent="0.25">
      <c r="B104" s="424"/>
      <c r="C104" s="425"/>
      <c r="D104" s="424"/>
      <c r="E104" s="425"/>
      <c r="F104" s="426">
        <v>927.81</v>
      </c>
      <c r="G104" s="425"/>
      <c r="H104" s="297"/>
      <c r="I104" s="424"/>
      <c r="J104" s="425"/>
    </row>
    <row r="105" spans="2:10" ht="45.6" customHeight="1" x14ac:dyDescent="0.25">
      <c r="B105" s="429" t="s">
        <v>310</v>
      </c>
      <c r="C105" s="430"/>
      <c r="D105" s="430"/>
      <c r="E105" s="430"/>
      <c r="F105" s="430"/>
      <c r="G105" s="430"/>
      <c r="H105" s="430"/>
      <c r="I105" s="430"/>
      <c r="J105" s="430"/>
    </row>
    <row r="106" spans="2:10" ht="15" customHeight="1" x14ac:dyDescent="0.25">
      <c r="B106" s="424" t="s">
        <v>181</v>
      </c>
      <c r="C106" s="425"/>
      <c r="D106" s="424" t="s">
        <v>182</v>
      </c>
      <c r="E106" s="425"/>
      <c r="F106" s="424" t="s">
        <v>183</v>
      </c>
      <c r="G106" s="425"/>
      <c r="H106" s="297" t="s">
        <v>184</v>
      </c>
      <c r="I106" s="424" t="s">
        <v>185</v>
      </c>
      <c r="J106" s="425"/>
    </row>
    <row r="107" spans="2:10" ht="15" customHeight="1" x14ac:dyDescent="0.25">
      <c r="B107" s="427">
        <v>1</v>
      </c>
      <c r="C107" s="425"/>
      <c r="D107" s="427" t="s">
        <v>311</v>
      </c>
      <c r="E107" s="425"/>
      <c r="F107" s="428">
        <v>562.79999999999995</v>
      </c>
      <c r="G107" s="425"/>
      <c r="H107" s="298" t="s">
        <v>312</v>
      </c>
      <c r="I107" s="427" t="s">
        <v>313</v>
      </c>
      <c r="J107" s="425"/>
    </row>
    <row r="108" spans="2:10" ht="15" customHeight="1" x14ac:dyDescent="0.25">
      <c r="B108" s="427">
        <v>2</v>
      </c>
      <c r="C108" s="425"/>
      <c r="D108" s="427" t="s">
        <v>314</v>
      </c>
      <c r="E108" s="425"/>
      <c r="F108" s="428">
        <v>2736</v>
      </c>
      <c r="G108" s="425"/>
      <c r="H108" s="298" t="s">
        <v>315</v>
      </c>
      <c r="I108" s="427" t="s">
        <v>316</v>
      </c>
      <c r="J108" s="425"/>
    </row>
    <row r="109" spans="2:10" ht="15" customHeight="1" x14ac:dyDescent="0.25">
      <c r="B109" s="427">
        <v>3</v>
      </c>
      <c r="C109" s="425"/>
      <c r="D109" s="427" t="s">
        <v>311</v>
      </c>
      <c r="E109" s="425"/>
      <c r="F109" s="428">
        <v>383.41</v>
      </c>
      <c r="G109" s="425"/>
      <c r="H109" s="298" t="s">
        <v>317</v>
      </c>
      <c r="I109" s="427" t="s">
        <v>313</v>
      </c>
      <c r="J109" s="425"/>
    </row>
    <row r="110" spans="2:10" ht="15" customHeight="1" x14ac:dyDescent="0.25">
      <c r="B110" s="427">
        <v>4</v>
      </c>
      <c r="C110" s="425"/>
      <c r="D110" s="427" t="s">
        <v>318</v>
      </c>
      <c r="E110" s="425"/>
      <c r="F110" s="428">
        <v>2800</v>
      </c>
      <c r="G110" s="425"/>
      <c r="H110" s="298" t="s">
        <v>319</v>
      </c>
      <c r="I110" s="427" t="s">
        <v>316</v>
      </c>
      <c r="J110" s="425"/>
    </row>
    <row r="111" spans="2:10" ht="15" customHeight="1" x14ac:dyDescent="0.25">
      <c r="B111" s="427">
        <v>5</v>
      </c>
      <c r="C111" s="425"/>
      <c r="D111" s="427" t="s">
        <v>72</v>
      </c>
      <c r="E111" s="425"/>
      <c r="F111" s="428">
        <v>386.59</v>
      </c>
      <c r="G111" s="425"/>
      <c r="H111" s="298" t="s">
        <v>320</v>
      </c>
      <c r="I111" s="427" t="s">
        <v>313</v>
      </c>
      <c r="J111" s="425"/>
    </row>
    <row r="112" spans="2:10" ht="15" customHeight="1" x14ac:dyDescent="0.25">
      <c r="B112" s="427">
        <v>6</v>
      </c>
      <c r="C112" s="425"/>
      <c r="D112" s="427" t="s">
        <v>72</v>
      </c>
      <c r="E112" s="425"/>
      <c r="F112" s="428">
        <v>320.98</v>
      </c>
      <c r="G112" s="425"/>
      <c r="H112" s="298" t="s">
        <v>321</v>
      </c>
      <c r="I112" s="427" t="s">
        <v>316</v>
      </c>
      <c r="J112" s="425"/>
    </row>
    <row r="113" spans="2:10" ht="15" customHeight="1" x14ac:dyDescent="0.25">
      <c r="B113" s="427">
        <v>7</v>
      </c>
      <c r="C113" s="425"/>
      <c r="D113" s="427" t="s">
        <v>318</v>
      </c>
      <c r="E113" s="425"/>
      <c r="F113" s="428">
        <v>3584</v>
      </c>
      <c r="G113" s="425"/>
      <c r="H113" s="298" t="s">
        <v>319</v>
      </c>
      <c r="I113" s="427" t="s">
        <v>316</v>
      </c>
      <c r="J113" s="425"/>
    </row>
    <row r="114" spans="2:10" ht="15" customHeight="1" x14ac:dyDescent="0.25">
      <c r="B114" s="427">
        <v>8</v>
      </c>
      <c r="C114" s="425"/>
      <c r="D114" s="427" t="s">
        <v>322</v>
      </c>
      <c r="E114" s="425"/>
      <c r="F114" s="428">
        <v>307.33999999999997</v>
      </c>
      <c r="G114" s="425"/>
      <c r="H114" s="298" t="s">
        <v>216</v>
      </c>
      <c r="I114" s="427" t="s">
        <v>313</v>
      </c>
      <c r="J114" s="425"/>
    </row>
    <row r="115" spans="2:10" ht="15" customHeight="1" x14ac:dyDescent="0.25">
      <c r="B115" s="427">
        <v>9</v>
      </c>
      <c r="C115" s="425"/>
      <c r="D115" s="427" t="s">
        <v>318</v>
      </c>
      <c r="E115" s="425"/>
      <c r="F115" s="428">
        <v>3680</v>
      </c>
      <c r="G115" s="425"/>
      <c r="H115" s="298" t="s">
        <v>323</v>
      </c>
      <c r="I115" s="427" t="s">
        <v>313</v>
      </c>
      <c r="J115" s="425"/>
    </row>
    <row r="116" spans="2:10" ht="15" customHeight="1" x14ac:dyDescent="0.25">
      <c r="B116" s="427">
        <v>10</v>
      </c>
      <c r="C116" s="425"/>
      <c r="D116" s="427" t="s">
        <v>324</v>
      </c>
      <c r="E116" s="425"/>
      <c r="F116" s="428">
        <v>292.97000000000003</v>
      </c>
      <c r="G116" s="425"/>
      <c r="H116" s="298" t="s">
        <v>325</v>
      </c>
      <c r="I116" s="427" t="s">
        <v>313</v>
      </c>
      <c r="J116" s="425"/>
    </row>
    <row r="117" spans="2:10" ht="15" customHeight="1" x14ac:dyDescent="0.25">
      <c r="B117" s="427">
        <v>11</v>
      </c>
      <c r="C117" s="425"/>
      <c r="D117" s="427" t="s">
        <v>314</v>
      </c>
      <c r="E117" s="425"/>
      <c r="F117" s="428">
        <v>4320</v>
      </c>
      <c r="G117" s="425"/>
      <c r="H117" s="298" t="s">
        <v>326</v>
      </c>
      <c r="I117" s="427" t="s">
        <v>316</v>
      </c>
      <c r="J117" s="425"/>
    </row>
    <row r="118" spans="2:10" ht="15" customHeight="1" x14ac:dyDescent="0.25">
      <c r="B118" s="427">
        <v>12</v>
      </c>
      <c r="C118" s="425"/>
      <c r="D118" s="427" t="s">
        <v>327</v>
      </c>
      <c r="E118" s="425"/>
      <c r="F118" s="428">
        <v>307.06</v>
      </c>
      <c r="G118" s="425"/>
      <c r="H118" s="298" t="s">
        <v>326</v>
      </c>
      <c r="I118" s="427" t="s">
        <v>316</v>
      </c>
      <c r="J118" s="425"/>
    </row>
    <row r="119" spans="2:10" ht="15" customHeight="1" x14ac:dyDescent="0.25">
      <c r="B119" s="427">
        <v>13</v>
      </c>
      <c r="C119" s="425"/>
      <c r="D119" s="427" t="s">
        <v>328</v>
      </c>
      <c r="E119" s="425"/>
      <c r="F119" s="428">
        <v>319.97000000000003</v>
      </c>
      <c r="G119" s="425"/>
      <c r="H119" s="298" t="s">
        <v>329</v>
      </c>
      <c r="I119" s="427" t="s">
        <v>316</v>
      </c>
      <c r="J119" s="425"/>
    </row>
    <row r="120" spans="2:10" ht="15" customHeight="1" x14ac:dyDescent="0.25">
      <c r="B120" s="427">
        <v>14</v>
      </c>
      <c r="C120" s="425"/>
      <c r="D120" s="427" t="s">
        <v>314</v>
      </c>
      <c r="E120" s="425"/>
      <c r="F120" s="428">
        <v>3024</v>
      </c>
      <c r="G120" s="425"/>
      <c r="H120" s="298" t="s">
        <v>330</v>
      </c>
      <c r="I120" s="427" t="s">
        <v>316</v>
      </c>
      <c r="J120" s="425"/>
    </row>
    <row r="121" spans="2:10" ht="15" customHeight="1" x14ac:dyDescent="0.25">
      <c r="B121" s="427">
        <v>15</v>
      </c>
      <c r="C121" s="425"/>
      <c r="D121" s="427" t="s">
        <v>314</v>
      </c>
      <c r="E121" s="425"/>
      <c r="F121" s="428">
        <v>3023.83</v>
      </c>
      <c r="G121" s="425"/>
      <c r="H121" s="298" t="s">
        <v>331</v>
      </c>
      <c r="I121" s="427" t="s">
        <v>316</v>
      </c>
      <c r="J121" s="425"/>
    </row>
    <row r="122" spans="2:10" ht="15" customHeight="1" x14ac:dyDescent="0.25">
      <c r="B122" s="427">
        <v>16</v>
      </c>
      <c r="C122" s="425"/>
      <c r="D122" s="427" t="s">
        <v>332</v>
      </c>
      <c r="E122" s="425"/>
      <c r="F122" s="428">
        <v>314.02999999999997</v>
      </c>
      <c r="G122" s="425"/>
      <c r="H122" s="298" t="s">
        <v>331</v>
      </c>
      <c r="I122" s="427" t="s">
        <v>316</v>
      </c>
      <c r="J122" s="425"/>
    </row>
    <row r="123" spans="2:10" ht="15" customHeight="1" x14ac:dyDescent="0.25">
      <c r="B123" s="427">
        <v>17</v>
      </c>
      <c r="C123" s="425"/>
      <c r="D123" s="427" t="s">
        <v>318</v>
      </c>
      <c r="E123" s="425"/>
      <c r="F123" s="428">
        <v>3055.82</v>
      </c>
      <c r="G123" s="425"/>
      <c r="H123" s="298" t="s">
        <v>333</v>
      </c>
      <c r="I123" s="427" t="s">
        <v>316</v>
      </c>
      <c r="J123" s="425"/>
    </row>
    <row r="124" spans="2:10" ht="15" customHeight="1" x14ac:dyDescent="0.25">
      <c r="B124" s="427">
        <v>18</v>
      </c>
      <c r="C124" s="425"/>
      <c r="D124" s="427" t="s">
        <v>334</v>
      </c>
      <c r="E124" s="425"/>
      <c r="F124" s="428">
        <v>367.76</v>
      </c>
      <c r="G124" s="425"/>
      <c r="H124" s="298" t="s">
        <v>333</v>
      </c>
      <c r="I124" s="427" t="s">
        <v>316</v>
      </c>
      <c r="J124" s="425"/>
    </row>
    <row r="125" spans="2:10" ht="15" customHeight="1" x14ac:dyDescent="0.25">
      <c r="B125" s="427">
        <v>19</v>
      </c>
      <c r="C125" s="425"/>
      <c r="D125" s="427" t="s">
        <v>328</v>
      </c>
      <c r="E125" s="425"/>
      <c r="F125" s="428">
        <v>355.25</v>
      </c>
      <c r="G125" s="425"/>
      <c r="H125" s="298" t="s">
        <v>335</v>
      </c>
      <c r="I125" s="427" t="s">
        <v>316</v>
      </c>
      <c r="J125" s="425"/>
    </row>
    <row r="126" spans="2:10" ht="15" customHeight="1" x14ac:dyDescent="0.25">
      <c r="B126" s="427">
        <v>20</v>
      </c>
      <c r="C126" s="425"/>
      <c r="D126" s="427" t="s">
        <v>318</v>
      </c>
      <c r="E126" s="425"/>
      <c r="F126" s="428">
        <v>3079.82</v>
      </c>
      <c r="G126" s="425"/>
      <c r="H126" s="298" t="s">
        <v>335</v>
      </c>
      <c r="I126" s="427" t="s">
        <v>316</v>
      </c>
      <c r="J126" s="425"/>
    </row>
    <row r="127" spans="2:10" ht="15" customHeight="1" x14ac:dyDescent="0.25">
      <c r="B127" s="427">
        <v>21</v>
      </c>
      <c r="C127" s="425"/>
      <c r="D127" s="427" t="s">
        <v>318</v>
      </c>
      <c r="E127" s="425"/>
      <c r="F127" s="428">
        <v>3031.82</v>
      </c>
      <c r="G127" s="425"/>
      <c r="H127" s="298" t="s">
        <v>277</v>
      </c>
      <c r="I127" s="427" t="s">
        <v>316</v>
      </c>
      <c r="J127" s="425"/>
    </row>
    <row r="128" spans="2:10" ht="15" customHeight="1" x14ac:dyDescent="0.25">
      <c r="B128" s="427">
        <v>22</v>
      </c>
      <c r="C128" s="425"/>
      <c r="D128" s="427" t="s">
        <v>328</v>
      </c>
      <c r="E128" s="425"/>
      <c r="F128" s="428">
        <v>325.99</v>
      </c>
      <c r="G128" s="425"/>
      <c r="H128" s="298" t="s">
        <v>336</v>
      </c>
      <c r="I128" s="427" t="s">
        <v>316</v>
      </c>
      <c r="J128" s="425"/>
    </row>
    <row r="129" spans="2:10" x14ac:dyDescent="0.25">
      <c r="B129" s="424"/>
      <c r="C129" s="425"/>
      <c r="D129" s="424" t="s">
        <v>210</v>
      </c>
      <c r="E129" s="425"/>
      <c r="F129" s="426">
        <v>36579.440000000002</v>
      </c>
      <c r="G129" s="425"/>
      <c r="H129" s="297"/>
      <c r="I129" s="424"/>
      <c r="J129" s="425"/>
    </row>
    <row r="130" spans="2:10" ht="45.6" customHeight="1" x14ac:dyDescent="0.25">
      <c r="B130" s="429" t="s">
        <v>337</v>
      </c>
      <c r="C130" s="430"/>
      <c r="D130" s="430"/>
      <c r="E130" s="430"/>
      <c r="F130" s="430"/>
      <c r="G130" s="430"/>
      <c r="H130" s="430"/>
      <c r="I130" s="430"/>
      <c r="J130" s="430"/>
    </row>
    <row r="131" spans="2:10" ht="15" customHeight="1" x14ac:dyDescent="0.25">
      <c r="B131" s="424" t="s">
        <v>181</v>
      </c>
      <c r="C131" s="425"/>
      <c r="D131" s="424" t="s">
        <v>182</v>
      </c>
      <c r="E131" s="425"/>
      <c r="F131" s="424" t="s">
        <v>183</v>
      </c>
      <c r="G131" s="425"/>
      <c r="H131" s="297" t="s">
        <v>184</v>
      </c>
      <c r="I131" s="424" t="s">
        <v>185</v>
      </c>
      <c r="J131" s="425"/>
    </row>
    <row r="132" spans="2:10" ht="15" customHeight="1" x14ac:dyDescent="0.25">
      <c r="B132" s="427">
        <v>1</v>
      </c>
      <c r="C132" s="425"/>
      <c r="D132" s="427" t="s">
        <v>338</v>
      </c>
      <c r="E132" s="425"/>
      <c r="F132" s="428">
        <v>50</v>
      </c>
      <c r="G132" s="425"/>
      <c r="H132" s="298" t="s">
        <v>222</v>
      </c>
      <c r="I132" s="427" t="s">
        <v>339</v>
      </c>
      <c r="J132" s="425"/>
    </row>
    <row r="133" spans="2:10" ht="15" customHeight="1" x14ac:dyDescent="0.25">
      <c r="B133" s="427">
        <v>2</v>
      </c>
      <c r="C133" s="425"/>
      <c r="D133" s="427" t="s">
        <v>340</v>
      </c>
      <c r="E133" s="425"/>
      <c r="F133" s="428">
        <v>11.7</v>
      </c>
      <c r="G133" s="425"/>
      <c r="H133" s="298" t="s">
        <v>213</v>
      </c>
      <c r="I133" s="427" t="s">
        <v>341</v>
      </c>
      <c r="J133" s="425"/>
    </row>
    <row r="134" spans="2:10" ht="15" customHeight="1" x14ac:dyDescent="0.25">
      <c r="B134" s="427">
        <v>3</v>
      </c>
      <c r="C134" s="425"/>
      <c r="D134" s="427" t="s">
        <v>342</v>
      </c>
      <c r="E134" s="425"/>
      <c r="F134" s="428">
        <v>50</v>
      </c>
      <c r="G134" s="425"/>
      <c r="H134" s="298" t="s">
        <v>312</v>
      </c>
      <c r="I134" s="427" t="s">
        <v>339</v>
      </c>
      <c r="J134" s="425"/>
    </row>
    <row r="135" spans="2:10" ht="15" customHeight="1" x14ac:dyDescent="0.25">
      <c r="B135" s="427">
        <v>4</v>
      </c>
      <c r="C135" s="425"/>
      <c r="D135" s="427" t="s">
        <v>343</v>
      </c>
      <c r="E135" s="425"/>
      <c r="F135" s="428">
        <v>50</v>
      </c>
      <c r="G135" s="425"/>
      <c r="H135" s="298" t="s">
        <v>344</v>
      </c>
      <c r="I135" s="427" t="s">
        <v>339</v>
      </c>
      <c r="J135" s="425"/>
    </row>
    <row r="136" spans="2:10" ht="15" customHeight="1" x14ac:dyDescent="0.25">
      <c r="B136" s="427">
        <v>5</v>
      </c>
      <c r="C136" s="425"/>
      <c r="D136" s="427" t="s">
        <v>345</v>
      </c>
      <c r="E136" s="425"/>
      <c r="F136" s="428">
        <v>50</v>
      </c>
      <c r="G136" s="425"/>
      <c r="H136" s="298" t="s">
        <v>222</v>
      </c>
      <c r="I136" s="427" t="s">
        <v>339</v>
      </c>
      <c r="J136" s="425"/>
    </row>
    <row r="137" spans="2:10" ht="15" customHeight="1" x14ac:dyDescent="0.25">
      <c r="B137" s="427">
        <v>6</v>
      </c>
      <c r="C137" s="425"/>
      <c r="D137" s="427" t="s">
        <v>346</v>
      </c>
      <c r="E137" s="425"/>
      <c r="F137" s="428">
        <v>50</v>
      </c>
      <c r="G137" s="425"/>
      <c r="H137" s="298" t="s">
        <v>222</v>
      </c>
      <c r="I137" s="427" t="s">
        <v>339</v>
      </c>
      <c r="J137" s="425"/>
    </row>
    <row r="138" spans="2:10" ht="15" customHeight="1" x14ac:dyDescent="0.25">
      <c r="B138" s="427">
        <v>7</v>
      </c>
      <c r="C138" s="425"/>
      <c r="D138" s="427" t="s">
        <v>347</v>
      </c>
      <c r="E138" s="425"/>
      <c r="F138" s="428">
        <v>50</v>
      </c>
      <c r="G138" s="425"/>
      <c r="H138" s="298" t="s">
        <v>344</v>
      </c>
      <c r="I138" s="427" t="s">
        <v>339</v>
      </c>
      <c r="J138" s="425"/>
    </row>
    <row r="139" spans="2:10" ht="15" customHeight="1" x14ac:dyDescent="0.25">
      <c r="B139" s="427">
        <v>8</v>
      </c>
      <c r="C139" s="425"/>
      <c r="D139" s="427" t="s">
        <v>348</v>
      </c>
      <c r="E139" s="425"/>
      <c r="F139" s="428">
        <v>50</v>
      </c>
      <c r="G139" s="425"/>
      <c r="H139" s="298" t="s">
        <v>344</v>
      </c>
      <c r="I139" s="427" t="s">
        <v>339</v>
      </c>
      <c r="J139" s="425"/>
    </row>
    <row r="140" spans="2:10" ht="15" customHeight="1" x14ac:dyDescent="0.25">
      <c r="B140" s="427">
        <v>9</v>
      </c>
      <c r="C140" s="425"/>
      <c r="D140" s="427" t="s">
        <v>349</v>
      </c>
      <c r="E140" s="425"/>
      <c r="F140" s="428">
        <v>50</v>
      </c>
      <c r="G140" s="425"/>
      <c r="H140" s="298" t="s">
        <v>350</v>
      </c>
      <c r="I140" s="427" t="s">
        <v>339</v>
      </c>
      <c r="J140" s="425"/>
    </row>
    <row r="141" spans="2:10" ht="15" customHeight="1" x14ac:dyDescent="0.25">
      <c r="B141" s="427">
        <v>10</v>
      </c>
      <c r="C141" s="425"/>
      <c r="D141" s="427" t="s">
        <v>351</v>
      </c>
      <c r="E141" s="425"/>
      <c r="F141" s="428">
        <v>50</v>
      </c>
      <c r="G141" s="425"/>
      <c r="H141" s="298" t="s">
        <v>350</v>
      </c>
      <c r="I141" s="427" t="s">
        <v>339</v>
      </c>
      <c r="J141" s="425"/>
    </row>
    <row r="142" spans="2:10" ht="15" customHeight="1" x14ac:dyDescent="0.25">
      <c r="B142" s="427">
        <v>11</v>
      </c>
      <c r="C142" s="425"/>
      <c r="D142" s="427" t="s">
        <v>352</v>
      </c>
      <c r="E142" s="425"/>
      <c r="F142" s="428">
        <v>50</v>
      </c>
      <c r="G142" s="425"/>
      <c r="H142" s="298" t="s">
        <v>222</v>
      </c>
      <c r="I142" s="427" t="s">
        <v>339</v>
      </c>
      <c r="J142" s="425"/>
    </row>
    <row r="143" spans="2:10" ht="15" customHeight="1" x14ac:dyDescent="0.25">
      <c r="B143" s="427">
        <v>12</v>
      </c>
      <c r="C143" s="425"/>
      <c r="D143" s="427" t="s">
        <v>353</v>
      </c>
      <c r="E143" s="425"/>
      <c r="F143" s="428">
        <v>50</v>
      </c>
      <c r="G143" s="425"/>
      <c r="H143" s="298" t="s">
        <v>350</v>
      </c>
      <c r="I143" s="427" t="s">
        <v>339</v>
      </c>
      <c r="J143" s="425"/>
    </row>
    <row r="144" spans="2:10" ht="15" customHeight="1" x14ac:dyDescent="0.25">
      <c r="B144" s="427">
        <v>13</v>
      </c>
      <c r="C144" s="425"/>
      <c r="D144" s="427" t="s">
        <v>354</v>
      </c>
      <c r="E144" s="425"/>
      <c r="F144" s="428">
        <v>50</v>
      </c>
      <c r="G144" s="425"/>
      <c r="H144" s="298" t="s">
        <v>350</v>
      </c>
      <c r="I144" s="427" t="s">
        <v>339</v>
      </c>
      <c r="J144" s="425"/>
    </row>
    <row r="145" spans="2:10" ht="15" customHeight="1" x14ac:dyDescent="0.25">
      <c r="B145" s="427">
        <v>14</v>
      </c>
      <c r="C145" s="425"/>
      <c r="D145" s="427" t="s">
        <v>355</v>
      </c>
      <c r="E145" s="425"/>
      <c r="F145" s="428">
        <v>50</v>
      </c>
      <c r="G145" s="425"/>
      <c r="H145" s="298" t="s">
        <v>233</v>
      </c>
      <c r="I145" s="427" t="s">
        <v>339</v>
      </c>
      <c r="J145" s="425"/>
    </row>
    <row r="146" spans="2:10" ht="15" customHeight="1" x14ac:dyDescent="0.25">
      <c r="B146" s="427">
        <v>15</v>
      </c>
      <c r="C146" s="425"/>
      <c r="D146" s="427" t="s">
        <v>356</v>
      </c>
      <c r="E146" s="425"/>
      <c r="F146" s="428">
        <v>50</v>
      </c>
      <c r="G146" s="425"/>
      <c r="H146" s="298" t="s">
        <v>233</v>
      </c>
      <c r="I146" s="427" t="s">
        <v>339</v>
      </c>
      <c r="J146" s="425"/>
    </row>
    <row r="147" spans="2:10" ht="15" customHeight="1" x14ac:dyDescent="0.25">
      <c r="B147" s="427">
        <v>16</v>
      </c>
      <c r="C147" s="425"/>
      <c r="D147" s="427" t="s">
        <v>357</v>
      </c>
      <c r="E147" s="425"/>
      <c r="F147" s="428">
        <v>50</v>
      </c>
      <c r="G147" s="425"/>
      <c r="H147" s="298" t="s">
        <v>233</v>
      </c>
      <c r="I147" s="427" t="s">
        <v>339</v>
      </c>
      <c r="J147" s="425"/>
    </row>
    <row r="148" spans="2:10" ht="15" customHeight="1" x14ac:dyDescent="0.25">
      <c r="B148" s="427">
        <v>17</v>
      </c>
      <c r="C148" s="425"/>
      <c r="D148" s="427" t="s">
        <v>358</v>
      </c>
      <c r="E148" s="425"/>
      <c r="F148" s="428">
        <v>50</v>
      </c>
      <c r="G148" s="425"/>
      <c r="H148" s="298" t="s">
        <v>359</v>
      </c>
      <c r="I148" s="427" t="s">
        <v>339</v>
      </c>
      <c r="J148" s="425"/>
    </row>
    <row r="149" spans="2:10" ht="15" customHeight="1" x14ac:dyDescent="0.25">
      <c r="B149" s="427">
        <v>18</v>
      </c>
      <c r="C149" s="425"/>
      <c r="D149" s="427" t="s">
        <v>360</v>
      </c>
      <c r="E149" s="425"/>
      <c r="F149" s="428">
        <v>50</v>
      </c>
      <c r="G149" s="425"/>
      <c r="H149" s="298" t="s">
        <v>359</v>
      </c>
      <c r="I149" s="427" t="s">
        <v>339</v>
      </c>
      <c r="J149" s="425"/>
    </row>
    <row r="150" spans="2:10" ht="15" customHeight="1" x14ac:dyDescent="0.25">
      <c r="B150" s="427">
        <v>19</v>
      </c>
      <c r="C150" s="425"/>
      <c r="D150" s="427" t="s">
        <v>361</v>
      </c>
      <c r="E150" s="425"/>
      <c r="F150" s="428">
        <v>50</v>
      </c>
      <c r="G150" s="425"/>
      <c r="H150" s="298" t="s">
        <v>359</v>
      </c>
      <c r="I150" s="427" t="s">
        <v>339</v>
      </c>
      <c r="J150" s="425"/>
    </row>
    <row r="151" spans="2:10" ht="15" customHeight="1" x14ac:dyDescent="0.25">
      <c r="B151" s="427">
        <v>20</v>
      </c>
      <c r="C151" s="425"/>
      <c r="D151" s="427" t="s">
        <v>362</v>
      </c>
      <c r="E151" s="425"/>
      <c r="F151" s="428">
        <v>50</v>
      </c>
      <c r="G151" s="425"/>
      <c r="H151" s="298" t="s">
        <v>363</v>
      </c>
      <c r="I151" s="427" t="s">
        <v>339</v>
      </c>
      <c r="J151" s="425"/>
    </row>
    <row r="152" spans="2:10" ht="15" customHeight="1" x14ac:dyDescent="0.25">
      <c r="B152" s="427">
        <v>21</v>
      </c>
      <c r="C152" s="425"/>
      <c r="D152" s="427" t="s">
        <v>364</v>
      </c>
      <c r="E152" s="425"/>
      <c r="F152" s="428">
        <v>50</v>
      </c>
      <c r="G152" s="425"/>
      <c r="H152" s="298" t="s">
        <v>363</v>
      </c>
      <c r="I152" s="427" t="s">
        <v>339</v>
      </c>
      <c r="J152" s="425"/>
    </row>
    <row r="153" spans="2:10" ht="15" customHeight="1" x14ac:dyDescent="0.25">
      <c r="B153" s="427">
        <v>22</v>
      </c>
      <c r="C153" s="425"/>
      <c r="D153" s="427" t="s">
        <v>365</v>
      </c>
      <c r="E153" s="425"/>
      <c r="F153" s="428">
        <v>50</v>
      </c>
      <c r="G153" s="425"/>
      <c r="H153" s="298" t="s">
        <v>215</v>
      </c>
      <c r="I153" s="427" t="s">
        <v>339</v>
      </c>
      <c r="J153" s="425"/>
    </row>
    <row r="154" spans="2:10" ht="15" customHeight="1" x14ac:dyDescent="0.25">
      <c r="B154" s="427">
        <v>23</v>
      </c>
      <c r="C154" s="425"/>
      <c r="D154" s="427" t="s">
        <v>366</v>
      </c>
      <c r="E154" s="425"/>
      <c r="F154" s="428">
        <v>50</v>
      </c>
      <c r="G154" s="425"/>
      <c r="H154" s="298" t="s">
        <v>367</v>
      </c>
      <c r="I154" s="427" t="s">
        <v>339</v>
      </c>
      <c r="J154" s="425"/>
    </row>
    <row r="155" spans="2:10" ht="15" customHeight="1" x14ac:dyDescent="0.25">
      <c r="B155" s="427">
        <v>24</v>
      </c>
      <c r="C155" s="425"/>
      <c r="D155" s="427" t="s">
        <v>368</v>
      </c>
      <c r="E155" s="425"/>
      <c r="F155" s="428">
        <v>50</v>
      </c>
      <c r="G155" s="425"/>
      <c r="H155" s="298" t="s">
        <v>242</v>
      </c>
      <c r="I155" s="427" t="s">
        <v>339</v>
      </c>
      <c r="J155" s="425"/>
    </row>
    <row r="156" spans="2:10" ht="15" customHeight="1" x14ac:dyDescent="0.25">
      <c r="B156" s="427">
        <v>25</v>
      </c>
      <c r="C156" s="425"/>
      <c r="D156" s="427" t="s">
        <v>369</v>
      </c>
      <c r="E156" s="425"/>
      <c r="F156" s="428">
        <v>50</v>
      </c>
      <c r="G156" s="425"/>
      <c r="H156" s="298" t="s">
        <v>370</v>
      </c>
      <c r="I156" s="427" t="s">
        <v>339</v>
      </c>
      <c r="J156" s="425"/>
    </row>
    <row r="157" spans="2:10" ht="15" customHeight="1" x14ac:dyDescent="0.25">
      <c r="B157" s="427">
        <v>26</v>
      </c>
      <c r="C157" s="425"/>
      <c r="D157" s="427" t="s">
        <v>371</v>
      </c>
      <c r="E157" s="425"/>
      <c r="F157" s="428">
        <v>50</v>
      </c>
      <c r="G157" s="425"/>
      <c r="H157" s="298" t="s">
        <v>370</v>
      </c>
      <c r="I157" s="427" t="s">
        <v>339</v>
      </c>
      <c r="J157" s="425"/>
    </row>
    <row r="158" spans="2:10" ht="15" customHeight="1" x14ac:dyDescent="0.25">
      <c r="B158" s="427">
        <v>27</v>
      </c>
      <c r="C158" s="425"/>
      <c r="D158" s="427" t="s">
        <v>372</v>
      </c>
      <c r="E158" s="425"/>
      <c r="F158" s="428">
        <v>50</v>
      </c>
      <c r="G158" s="425"/>
      <c r="H158" s="298" t="s">
        <v>370</v>
      </c>
      <c r="I158" s="427" t="s">
        <v>339</v>
      </c>
      <c r="J158" s="425"/>
    </row>
    <row r="159" spans="2:10" ht="15" customHeight="1" x14ac:dyDescent="0.25">
      <c r="B159" s="427">
        <v>28</v>
      </c>
      <c r="C159" s="425"/>
      <c r="D159" s="427" t="s">
        <v>373</v>
      </c>
      <c r="E159" s="425"/>
      <c r="F159" s="428">
        <v>50</v>
      </c>
      <c r="G159" s="425"/>
      <c r="H159" s="298" t="s">
        <v>370</v>
      </c>
      <c r="I159" s="427" t="s">
        <v>339</v>
      </c>
      <c r="J159" s="425"/>
    </row>
    <row r="160" spans="2:10" ht="15" customHeight="1" x14ac:dyDescent="0.25">
      <c r="B160" s="427">
        <v>29</v>
      </c>
      <c r="C160" s="425"/>
      <c r="D160" s="427" t="s">
        <v>374</v>
      </c>
      <c r="E160" s="425"/>
      <c r="F160" s="428">
        <v>50</v>
      </c>
      <c r="G160" s="425"/>
      <c r="H160" s="298" t="s">
        <v>375</v>
      </c>
      <c r="I160" s="427" t="s">
        <v>339</v>
      </c>
      <c r="J160" s="425"/>
    </row>
    <row r="161" spans="2:10" ht="15" customHeight="1" x14ac:dyDescent="0.25">
      <c r="B161" s="427">
        <v>30</v>
      </c>
      <c r="C161" s="425"/>
      <c r="D161" s="427" t="s">
        <v>376</v>
      </c>
      <c r="E161" s="425"/>
      <c r="F161" s="428">
        <v>50</v>
      </c>
      <c r="G161" s="425"/>
      <c r="H161" s="298" t="s">
        <v>375</v>
      </c>
      <c r="I161" s="427" t="s">
        <v>339</v>
      </c>
      <c r="J161" s="425"/>
    </row>
    <row r="162" spans="2:10" ht="15" customHeight="1" x14ac:dyDescent="0.25">
      <c r="B162" s="427">
        <v>31</v>
      </c>
      <c r="C162" s="425"/>
      <c r="D162" s="427" t="s">
        <v>340</v>
      </c>
      <c r="E162" s="425"/>
      <c r="F162" s="428">
        <v>29.25</v>
      </c>
      <c r="G162" s="425"/>
      <c r="H162" s="298" t="s">
        <v>245</v>
      </c>
      <c r="I162" s="427" t="s">
        <v>341</v>
      </c>
      <c r="J162" s="425"/>
    </row>
    <row r="163" spans="2:10" ht="15" customHeight="1" x14ac:dyDescent="0.25">
      <c r="B163" s="427">
        <v>32</v>
      </c>
      <c r="C163" s="425"/>
      <c r="D163" s="427" t="s">
        <v>377</v>
      </c>
      <c r="E163" s="425"/>
      <c r="F163" s="428">
        <v>50</v>
      </c>
      <c r="G163" s="425"/>
      <c r="H163" s="298" t="s">
        <v>320</v>
      </c>
      <c r="I163" s="427" t="s">
        <v>339</v>
      </c>
      <c r="J163" s="425"/>
    </row>
    <row r="164" spans="2:10" ht="15" customHeight="1" x14ac:dyDescent="0.25">
      <c r="B164" s="427">
        <v>33</v>
      </c>
      <c r="C164" s="425"/>
      <c r="D164" s="427" t="s">
        <v>378</v>
      </c>
      <c r="E164" s="425"/>
      <c r="F164" s="428">
        <v>50</v>
      </c>
      <c r="G164" s="425"/>
      <c r="H164" s="298" t="s">
        <v>320</v>
      </c>
      <c r="I164" s="427" t="s">
        <v>339</v>
      </c>
      <c r="J164" s="425"/>
    </row>
    <row r="165" spans="2:10" ht="15" customHeight="1" x14ac:dyDescent="0.25">
      <c r="B165" s="427">
        <v>34</v>
      </c>
      <c r="C165" s="425"/>
      <c r="D165" s="427" t="s">
        <v>379</v>
      </c>
      <c r="E165" s="425"/>
      <c r="F165" s="428">
        <v>105</v>
      </c>
      <c r="G165" s="425"/>
      <c r="H165" s="298" t="s">
        <v>321</v>
      </c>
      <c r="I165" s="427" t="s">
        <v>380</v>
      </c>
      <c r="J165" s="425"/>
    </row>
    <row r="166" spans="2:10" ht="15" customHeight="1" x14ac:dyDescent="0.25">
      <c r="B166" s="427">
        <v>35</v>
      </c>
      <c r="C166" s="425"/>
      <c r="D166" s="427" t="s">
        <v>381</v>
      </c>
      <c r="E166" s="425"/>
      <c r="F166" s="428">
        <v>111.65</v>
      </c>
      <c r="G166" s="425"/>
      <c r="H166" s="298" t="s">
        <v>382</v>
      </c>
      <c r="I166" s="427" t="s">
        <v>383</v>
      </c>
      <c r="J166" s="425"/>
    </row>
    <row r="167" spans="2:10" ht="15" customHeight="1" x14ac:dyDescent="0.25">
      <c r="B167" s="427">
        <v>36</v>
      </c>
      <c r="C167" s="425"/>
      <c r="D167" s="427" t="s">
        <v>340</v>
      </c>
      <c r="E167" s="425"/>
      <c r="F167" s="428">
        <v>81.900000000000006</v>
      </c>
      <c r="G167" s="425"/>
      <c r="H167" s="298" t="s">
        <v>216</v>
      </c>
      <c r="I167" s="427" t="s">
        <v>341</v>
      </c>
      <c r="J167" s="425"/>
    </row>
    <row r="168" spans="2:10" ht="15" customHeight="1" x14ac:dyDescent="0.25">
      <c r="B168" s="427">
        <v>37</v>
      </c>
      <c r="C168" s="425"/>
      <c r="D168" s="427" t="s">
        <v>384</v>
      </c>
      <c r="E168" s="425"/>
      <c r="F168" s="428">
        <v>50</v>
      </c>
      <c r="G168" s="425"/>
      <c r="H168" s="298" t="s">
        <v>385</v>
      </c>
      <c r="I168" s="427" t="s">
        <v>339</v>
      </c>
      <c r="J168" s="425"/>
    </row>
    <row r="169" spans="2:10" ht="15" customHeight="1" x14ac:dyDescent="0.25">
      <c r="B169" s="427">
        <v>38</v>
      </c>
      <c r="C169" s="425"/>
      <c r="D169" s="427" t="s">
        <v>386</v>
      </c>
      <c r="E169" s="425"/>
      <c r="F169" s="428">
        <v>50</v>
      </c>
      <c r="G169" s="425"/>
      <c r="H169" s="298" t="s">
        <v>387</v>
      </c>
      <c r="I169" s="427" t="s">
        <v>339</v>
      </c>
      <c r="J169" s="425"/>
    </row>
    <row r="170" spans="2:10" ht="15" customHeight="1" x14ac:dyDescent="0.25">
      <c r="B170" s="427">
        <v>39</v>
      </c>
      <c r="C170" s="425"/>
      <c r="D170" s="427" t="s">
        <v>388</v>
      </c>
      <c r="E170" s="425"/>
      <c r="F170" s="428">
        <v>50</v>
      </c>
      <c r="G170" s="425"/>
      <c r="H170" s="298" t="s">
        <v>389</v>
      </c>
      <c r="I170" s="427" t="s">
        <v>339</v>
      </c>
      <c r="J170" s="425"/>
    </row>
    <row r="171" spans="2:10" ht="15" customHeight="1" x14ac:dyDescent="0.25">
      <c r="B171" s="427">
        <v>40</v>
      </c>
      <c r="C171" s="425"/>
      <c r="D171" s="427" t="s">
        <v>390</v>
      </c>
      <c r="E171" s="425"/>
      <c r="F171" s="428">
        <v>50</v>
      </c>
      <c r="G171" s="425"/>
      <c r="H171" s="298" t="s">
        <v>391</v>
      </c>
      <c r="I171" s="427" t="s">
        <v>339</v>
      </c>
      <c r="J171" s="425"/>
    </row>
    <row r="172" spans="2:10" ht="15" customHeight="1" x14ac:dyDescent="0.25">
      <c r="B172" s="427">
        <v>41</v>
      </c>
      <c r="C172" s="425"/>
      <c r="D172" s="427" t="s">
        <v>392</v>
      </c>
      <c r="E172" s="425"/>
      <c r="F172" s="428">
        <v>50</v>
      </c>
      <c r="G172" s="425"/>
      <c r="H172" s="298" t="s">
        <v>391</v>
      </c>
      <c r="I172" s="427" t="s">
        <v>339</v>
      </c>
      <c r="J172" s="425"/>
    </row>
    <row r="173" spans="2:10" ht="15" customHeight="1" x14ac:dyDescent="0.25">
      <c r="B173" s="427">
        <v>42</v>
      </c>
      <c r="C173" s="425"/>
      <c r="D173" s="427" t="s">
        <v>393</v>
      </c>
      <c r="E173" s="425"/>
      <c r="F173" s="428">
        <v>50</v>
      </c>
      <c r="G173" s="425"/>
      <c r="H173" s="298" t="s">
        <v>394</v>
      </c>
      <c r="I173" s="427" t="s">
        <v>339</v>
      </c>
      <c r="J173" s="425"/>
    </row>
    <row r="174" spans="2:10" ht="15" customHeight="1" x14ac:dyDescent="0.25">
      <c r="B174" s="427">
        <v>43</v>
      </c>
      <c r="C174" s="425"/>
      <c r="D174" s="427" t="s">
        <v>395</v>
      </c>
      <c r="E174" s="425"/>
      <c r="F174" s="428">
        <v>50</v>
      </c>
      <c r="G174" s="425"/>
      <c r="H174" s="298" t="s">
        <v>394</v>
      </c>
      <c r="I174" s="427" t="s">
        <v>339</v>
      </c>
      <c r="J174" s="425"/>
    </row>
    <row r="175" spans="2:10" ht="15" customHeight="1" x14ac:dyDescent="0.25">
      <c r="B175" s="427">
        <v>44</v>
      </c>
      <c r="C175" s="425"/>
      <c r="D175" s="427" t="s">
        <v>396</v>
      </c>
      <c r="E175" s="425"/>
      <c r="F175" s="428">
        <v>50</v>
      </c>
      <c r="G175" s="425"/>
      <c r="H175" s="298" t="s">
        <v>382</v>
      </c>
      <c r="I175" s="427" t="s">
        <v>339</v>
      </c>
      <c r="J175" s="425"/>
    </row>
    <row r="176" spans="2:10" ht="15" customHeight="1" x14ac:dyDescent="0.25">
      <c r="B176" s="427">
        <v>45</v>
      </c>
      <c r="C176" s="425"/>
      <c r="D176" s="427" t="s">
        <v>397</v>
      </c>
      <c r="E176" s="425"/>
      <c r="F176" s="428">
        <v>50</v>
      </c>
      <c r="G176" s="425"/>
      <c r="H176" s="298" t="s">
        <v>398</v>
      </c>
      <c r="I176" s="427" t="s">
        <v>339</v>
      </c>
      <c r="J176" s="425"/>
    </row>
    <row r="177" spans="2:10" ht="15" customHeight="1" x14ac:dyDescent="0.25">
      <c r="B177" s="427">
        <v>46</v>
      </c>
      <c r="C177" s="425"/>
      <c r="D177" s="427" t="s">
        <v>399</v>
      </c>
      <c r="E177" s="425"/>
      <c r="F177" s="428">
        <v>50</v>
      </c>
      <c r="G177" s="425"/>
      <c r="H177" s="298" t="s">
        <v>400</v>
      </c>
      <c r="I177" s="427" t="s">
        <v>339</v>
      </c>
      <c r="J177" s="425"/>
    </row>
    <row r="178" spans="2:10" ht="15" customHeight="1" x14ac:dyDescent="0.25">
      <c r="B178" s="427">
        <v>47</v>
      </c>
      <c r="C178" s="425"/>
      <c r="D178" s="427" t="s">
        <v>401</v>
      </c>
      <c r="E178" s="425"/>
      <c r="F178" s="428">
        <v>50</v>
      </c>
      <c r="G178" s="425"/>
      <c r="H178" s="298" t="s">
        <v>402</v>
      </c>
      <c r="I178" s="427" t="s">
        <v>339</v>
      </c>
      <c r="J178" s="425"/>
    </row>
    <row r="179" spans="2:10" ht="15" customHeight="1" x14ac:dyDescent="0.25">
      <c r="B179" s="427">
        <v>48</v>
      </c>
      <c r="C179" s="425"/>
      <c r="D179" s="427" t="s">
        <v>403</v>
      </c>
      <c r="E179" s="425"/>
      <c r="F179" s="428">
        <v>50</v>
      </c>
      <c r="G179" s="425"/>
      <c r="H179" s="298" t="s">
        <v>402</v>
      </c>
      <c r="I179" s="427" t="s">
        <v>339</v>
      </c>
      <c r="J179" s="425"/>
    </row>
    <row r="180" spans="2:10" ht="15" customHeight="1" x14ac:dyDescent="0.25">
      <c r="B180" s="427">
        <v>49</v>
      </c>
      <c r="C180" s="425"/>
      <c r="D180" s="427" t="s">
        <v>404</v>
      </c>
      <c r="E180" s="425"/>
      <c r="F180" s="428">
        <v>50</v>
      </c>
      <c r="G180" s="425"/>
      <c r="H180" s="298" t="s">
        <v>329</v>
      </c>
      <c r="I180" s="427" t="s">
        <v>339</v>
      </c>
      <c r="J180" s="425"/>
    </row>
    <row r="181" spans="2:10" ht="15" customHeight="1" x14ac:dyDescent="0.25">
      <c r="B181" s="427">
        <v>50</v>
      </c>
      <c r="C181" s="425"/>
      <c r="D181" s="427" t="s">
        <v>405</v>
      </c>
      <c r="E181" s="425"/>
      <c r="F181" s="428">
        <v>50</v>
      </c>
      <c r="G181" s="425"/>
      <c r="H181" s="298" t="s">
        <v>406</v>
      </c>
      <c r="I181" s="427" t="s">
        <v>339</v>
      </c>
      <c r="J181" s="425"/>
    </row>
    <row r="182" spans="2:10" ht="15" customHeight="1" x14ac:dyDescent="0.25">
      <c r="B182" s="427">
        <v>51</v>
      </c>
      <c r="C182" s="425"/>
      <c r="D182" s="427" t="s">
        <v>407</v>
      </c>
      <c r="E182" s="425"/>
      <c r="F182" s="428">
        <v>50</v>
      </c>
      <c r="G182" s="425"/>
      <c r="H182" s="298" t="s">
        <v>408</v>
      </c>
      <c r="I182" s="427" t="s">
        <v>339</v>
      </c>
      <c r="J182" s="425"/>
    </row>
    <row r="183" spans="2:10" ht="15" customHeight="1" x14ac:dyDescent="0.25">
      <c r="B183" s="427">
        <v>52</v>
      </c>
      <c r="C183" s="425"/>
      <c r="D183" s="427" t="s">
        <v>409</v>
      </c>
      <c r="E183" s="425"/>
      <c r="F183" s="428">
        <v>50</v>
      </c>
      <c r="G183" s="425"/>
      <c r="H183" s="298" t="s">
        <v>410</v>
      </c>
      <c r="I183" s="427" t="s">
        <v>339</v>
      </c>
      <c r="J183" s="425"/>
    </row>
    <row r="184" spans="2:10" ht="15" customHeight="1" x14ac:dyDescent="0.25">
      <c r="B184" s="427">
        <v>53</v>
      </c>
      <c r="C184" s="425"/>
      <c r="D184" s="427" t="s">
        <v>411</v>
      </c>
      <c r="E184" s="425"/>
      <c r="F184" s="428">
        <v>50</v>
      </c>
      <c r="G184" s="425"/>
      <c r="H184" s="298" t="s">
        <v>412</v>
      </c>
      <c r="I184" s="427" t="s">
        <v>339</v>
      </c>
      <c r="J184" s="425"/>
    </row>
    <row r="185" spans="2:10" ht="15" customHeight="1" x14ac:dyDescent="0.25">
      <c r="B185" s="427">
        <v>54</v>
      </c>
      <c r="C185" s="425"/>
      <c r="D185" s="427" t="s">
        <v>413</v>
      </c>
      <c r="E185" s="425"/>
      <c r="F185" s="428">
        <v>50</v>
      </c>
      <c r="G185" s="425"/>
      <c r="H185" s="298" t="s">
        <v>414</v>
      </c>
      <c r="I185" s="427" t="s">
        <v>339</v>
      </c>
      <c r="J185" s="425"/>
    </row>
    <row r="186" spans="2:10" ht="15" customHeight="1" x14ac:dyDescent="0.25">
      <c r="B186" s="427">
        <v>55</v>
      </c>
      <c r="C186" s="425"/>
      <c r="D186" s="427" t="s">
        <v>415</v>
      </c>
      <c r="E186" s="425"/>
      <c r="F186" s="428">
        <v>50</v>
      </c>
      <c r="G186" s="425"/>
      <c r="H186" s="298" t="s">
        <v>414</v>
      </c>
      <c r="I186" s="427" t="s">
        <v>339</v>
      </c>
      <c r="J186" s="425"/>
    </row>
    <row r="187" spans="2:10" ht="15" customHeight="1" x14ac:dyDescent="0.25">
      <c r="B187" s="427">
        <v>56</v>
      </c>
      <c r="C187" s="425"/>
      <c r="D187" s="427" t="s">
        <v>416</v>
      </c>
      <c r="E187" s="425"/>
      <c r="F187" s="428">
        <v>50</v>
      </c>
      <c r="G187" s="425"/>
      <c r="H187" s="298" t="s">
        <v>414</v>
      </c>
      <c r="I187" s="427" t="s">
        <v>339</v>
      </c>
      <c r="J187" s="425"/>
    </row>
    <row r="188" spans="2:10" ht="15" customHeight="1" x14ac:dyDescent="0.25">
      <c r="B188" s="427">
        <v>57</v>
      </c>
      <c r="C188" s="425"/>
      <c r="D188" s="427" t="s">
        <v>417</v>
      </c>
      <c r="E188" s="425"/>
      <c r="F188" s="428">
        <v>50</v>
      </c>
      <c r="G188" s="425"/>
      <c r="H188" s="298" t="s">
        <v>418</v>
      </c>
      <c r="I188" s="427" t="s">
        <v>339</v>
      </c>
      <c r="J188" s="425"/>
    </row>
    <row r="189" spans="2:10" ht="15" customHeight="1" x14ac:dyDescent="0.25">
      <c r="B189" s="427">
        <v>58</v>
      </c>
      <c r="C189" s="425"/>
      <c r="D189" s="427" t="s">
        <v>419</v>
      </c>
      <c r="E189" s="425"/>
      <c r="F189" s="428">
        <v>50</v>
      </c>
      <c r="G189" s="425"/>
      <c r="H189" s="298" t="s">
        <v>420</v>
      </c>
      <c r="I189" s="427" t="s">
        <v>339</v>
      </c>
      <c r="J189" s="425"/>
    </row>
    <row r="190" spans="2:10" ht="15" customHeight="1" x14ac:dyDescent="0.25">
      <c r="B190" s="427">
        <v>59</v>
      </c>
      <c r="C190" s="425"/>
      <c r="D190" s="427" t="s">
        <v>421</v>
      </c>
      <c r="E190" s="425"/>
      <c r="F190" s="428">
        <v>50</v>
      </c>
      <c r="G190" s="425"/>
      <c r="H190" s="298" t="s">
        <v>422</v>
      </c>
      <c r="I190" s="427" t="s">
        <v>339</v>
      </c>
      <c r="J190" s="425"/>
    </row>
    <row r="191" spans="2:10" ht="15" customHeight="1" x14ac:dyDescent="0.25">
      <c r="B191" s="427">
        <v>60</v>
      </c>
      <c r="C191" s="425"/>
      <c r="D191" s="427" t="s">
        <v>423</v>
      </c>
      <c r="E191" s="425"/>
      <c r="F191" s="428">
        <v>50</v>
      </c>
      <c r="G191" s="425"/>
      <c r="H191" s="298" t="s">
        <v>422</v>
      </c>
      <c r="I191" s="427" t="s">
        <v>339</v>
      </c>
      <c r="J191" s="425"/>
    </row>
    <row r="192" spans="2:10" ht="15" customHeight="1" x14ac:dyDescent="0.25">
      <c r="B192" s="427">
        <v>61</v>
      </c>
      <c r="C192" s="425"/>
      <c r="D192" s="427" t="s">
        <v>424</v>
      </c>
      <c r="E192" s="425"/>
      <c r="F192" s="428">
        <v>50</v>
      </c>
      <c r="G192" s="425"/>
      <c r="H192" s="298" t="s">
        <v>422</v>
      </c>
      <c r="I192" s="427" t="s">
        <v>339</v>
      </c>
      <c r="J192" s="425"/>
    </row>
    <row r="193" spans="2:10" ht="15" customHeight="1" x14ac:dyDescent="0.25">
      <c r="B193" s="427">
        <v>62</v>
      </c>
      <c r="C193" s="425"/>
      <c r="D193" s="427" t="s">
        <v>425</v>
      </c>
      <c r="E193" s="425"/>
      <c r="F193" s="428">
        <v>50</v>
      </c>
      <c r="G193" s="425"/>
      <c r="H193" s="298" t="s">
        <v>422</v>
      </c>
      <c r="I193" s="427" t="s">
        <v>339</v>
      </c>
      <c r="J193" s="425"/>
    </row>
    <row r="194" spans="2:10" ht="15" customHeight="1" x14ac:dyDescent="0.25">
      <c r="B194" s="427">
        <v>63</v>
      </c>
      <c r="C194" s="425"/>
      <c r="D194" s="427" t="s">
        <v>426</v>
      </c>
      <c r="E194" s="425"/>
      <c r="F194" s="428">
        <v>900</v>
      </c>
      <c r="G194" s="425"/>
      <c r="H194" s="298" t="s">
        <v>427</v>
      </c>
      <c r="I194" s="427" t="s">
        <v>428</v>
      </c>
      <c r="J194" s="425"/>
    </row>
    <row r="195" spans="2:10" ht="15" customHeight="1" x14ac:dyDescent="0.25">
      <c r="B195" s="427">
        <v>64</v>
      </c>
      <c r="C195" s="425"/>
      <c r="D195" s="427" t="s">
        <v>429</v>
      </c>
      <c r="E195" s="425"/>
      <c r="F195" s="428">
        <v>50</v>
      </c>
      <c r="G195" s="425"/>
      <c r="H195" s="298" t="s">
        <v>430</v>
      </c>
      <c r="I195" s="427" t="s">
        <v>339</v>
      </c>
      <c r="J195" s="425"/>
    </row>
    <row r="196" spans="2:10" ht="15" customHeight="1" x14ac:dyDescent="0.25">
      <c r="B196" s="427">
        <v>65</v>
      </c>
      <c r="C196" s="425"/>
      <c r="D196" s="427" t="s">
        <v>431</v>
      </c>
      <c r="E196" s="425"/>
      <c r="F196" s="428">
        <v>50</v>
      </c>
      <c r="G196" s="425"/>
      <c r="H196" s="298" t="s">
        <v>432</v>
      </c>
      <c r="I196" s="427" t="s">
        <v>339</v>
      </c>
      <c r="J196" s="425"/>
    </row>
    <row r="197" spans="2:10" ht="15" customHeight="1" x14ac:dyDescent="0.25">
      <c r="B197" s="427">
        <v>66</v>
      </c>
      <c r="C197" s="425"/>
      <c r="D197" s="427" t="s">
        <v>381</v>
      </c>
      <c r="E197" s="425"/>
      <c r="F197" s="428">
        <v>22.33</v>
      </c>
      <c r="G197" s="425"/>
      <c r="H197" s="298" t="s">
        <v>433</v>
      </c>
      <c r="I197" s="427" t="s">
        <v>383</v>
      </c>
      <c r="J197" s="425"/>
    </row>
    <row r="198" spans="2:10" x14ac:dyDescent="0.25">
      <c r="B198" s="424"/>
      <c r="C198" s="425"/>
      <c r="D198" s="424" t="s">
        <v>210</v>
      </c>
      <c r="E198" s="425"/>
      <c r="F198" s="426">
        <v>4211.83</v>
      </c>
      <c r="G198" s="425"/>
      <c r="H198" s="297"/>
      <c r="I198" s="424"/>
      <c r="J198" s="425"/>
    </row>
    <row r="199" spans="2:10" ht="45.6" customHeight="1" x14ac:dyDescent="0.25">
      <c r="B199" s="429" t="s">
        <v>434</v>
      </c>
      <c r="C199" s="430"/>
      <c r="D199" s="430"/>
      <c r="E199" s="430"/>
      <c r="F199" s="430"/>
      <c r="G199" s="430"/>
      <c r="H199" s="430"/>
      <c r="I199" s="430"/>
      <c r="J199" s="430"/>
    </row>
    <row r="200" spans="2:10" ht="15" customHeight="1" x14ac:dyDescent="0.25">
      <c r="B200" s="424" t="s">
        <v>181</v>
      </c>
      <c r="C200" s="425"/>
      <c r="D200" s="424" t="s">
        <v>182</v>
      </c>
      <c r="E200" s="425"/>
      <c r="F200" s="424" t="s">
        <v>183</v>
      </c>
      <c r="G200" s="425"/>
      <c r="H200" s="297" t="s">
        <v>184</v>
      </c>
      <c r="I200" s="424" t="s">
        <v>185</v>
      </c>
      <c r="J200" s="425"/>
    </row>
    <row r="201" spans="2:10" ht="15" customHeight="1" x14ac:dyDescent="0.25">
      <c r="B201" s="427">
        <v>1</v>
      </c>
      <c r="C201" s="425"/>
      <c r="D201" s="427" t="s">
        <v>435</v>
      </c>
      <c r="E201" s="425"/>
      <c r="F201" s="428">
        <v>590.70000000000005</v>
      </c>
      <c r="G201" s="425"/>
      <c r="H201" s="298" t="s">
        <v>226</v>
      </c>
      <c r="I201" s="427" t="s">
        <v>436</v>
      </c>
      <c r="J201" s="425"/>
    </row>
    <row r="202" spans="2:10" ht="15" customHeight="1" x14ac:dyDescent="0.25">
      <c r="B202" s="427">
        <v>2</v>
      </c>
      <c r="C202" s="425"/>
      <c r="D202" s="427" t="s">
        <v>437</v>
      </c>
      <c r="E202" s="425"/>
      <c r="F202" s="428">
        <v>1440.6</v>
      </c>
      <c r="G202" s="425"/>
      <c r="H202" s="298" t="s">
        <v>215</v>
      </c>
      <c r="I202" s="427" t="s">
        <v>436</v>
      </c>
      <c r="J202" s="425"/>
    </row>
    <row r="203" spans="2:10" ht="15" customHeight="1" x14ac:dyDescent="0.25">
      <c r="B203" s="427">
        <v>3</v>
      </c>
      <c r="C203" s="425"/>
      <c r="D203" s="427" t="s">
        <v>438</v>
      </c>
      <c r="E203" s="425"/>
      <c r="F203" s="428">
        <v>996</v>
      </c>
      <c r="G203" s="425"/>
      <c r="H203" s="298" t="s">
        <v>317</v>
      </c>
      <c r="I203" s="427" t="s">
        <v>436</v>
      </c>
      <c r="J203" s="425"/>
    </row>
    <row r="204" spans="2:10" ht="15" customHeight="1" x14ac:dyDescent="0.25">
      <c r="B204" s="427">
        <v>4</v>
      </c>
      <c r="C204" s="425"/>
      <c r="D204" s="427" t="s">
        <v>439</v>
      </c>
      <c r="E204" s="425"/>
      <c r="F204" s="428">
        <v>97</v>
      </c>
      <c r="G204" s="425"/>
      <c r="H204" s="298" t="s">
        <v>440</v>
      </c>
      <c r="I204" s="427" t="s">
        <v>441</v>
      </c>
      <c r="J204" s="425"/>
    </row>
    <row r="205" spans="2:10" ht="15" customHeight="1" x14ac:dyDescent="0.25">
      <c r="B205" s="427">
        <v>5</v>
      </c>
      <c r="C205" s="425"/>
      <c r="D205" s="427" t="s">
        <v>442</v>
      </c>
      <c r="E205" s="425"/>
      <c r="F205" s="428">
        <v>904.3</v>
      </c>
      <c r="G205" s="425"/>
      <c r="H205" s="298" t="s">
        <v>382</v>
      </c>
      <c r="I205" s="427" t="s">
        <v>436</v>
      </c>
      <c r="J205" s="425"/>
    </row>
    <row r="206" spans="2:10" ht="15" customHeight="1" x14ac:dyDescent="0.25">
      <c r="B206" s="427">
        <v>6</v>
      </c>
      <c r="C206" s="425"/>
      <c r="D206" s="427" t="s">
        <v>443</v>
      </c>
      <c r="E206" s="425"/>
      <c r="F206" s="428">
        <v>61</v>
      </c>
      <c r="G206" s="425"/>
      <c r="H206" s="298" t="s">
        <v>444</v>
      </c>
      <c r="I206" s="427" t="s">
        <v>445</v>
      </c>
      <c r="J206" s="425"/>
    </row>
    <row r="207" spans="2:10" ht="15" customHeight="1" x14ac:dyDescent="0.25">
      <c r="B207" s="427">
        <v>7</v>
      </c>
      <c r="C207" s="425"/>
      <c r="D207" s="427" t="s">
        <v>446</v>
      </c>
      <c r="E207" s="425"/>
      <c r="F207" s="428">
        <v>227</v>
      </c>
      <c r="G207" s="425"/>
      <c r="H207" s="298" t="s">
        <v>394</v>
      </c>
      <c r="I207" s="427" t="s">
        <v>447</v>
      </c>
      <c r="J207" s="425"/>
    </row>
    <row r="208" spans="2:10" ht="15" customHeight="1" x14ac:dyDescent="0.25">
      <c r="B208" s="427">
        <v>8</v>
      </c>
      <c r="C208" s="425"/>
      <c r="D208" s="427" t="s">
        <v>448</v>
      </c>
      <c r="E208" s="425"/>
      <c r="F208" s="428">
        <v>182.3</v>
      </c>
      <c r="G208" s="425"/>
      <c r="H208" s="298" t="s">
        <v>394</v>
      </c>
      <c r="I208" s="427" t="s">
        <v>449</v>
      </c>
      <c r="J208" s="425"/>
    </row>
    <row r="209" spans="2:10" ht="15" customHeight="1" x14ac:dyDescent="0.25">
      <c r="B209" s="427">
        <v>9</v>
      </c>
      <c r="C209" s="425"/>
      <c r="D209" s="427" t="s">
        <v>450</v>
      </c>
      <c r="E209" s="425"/>
      <c r="F209" s="428">
        <v>3778.5</v>
      </c>
      <c r="G209" s="425"/>
      <c r="H209" s="298" t="s">
        <v>451</v>
      </c>
      <c r="I209" s="427" t="s">
        <v>436</v>
      </c>
      <c r="J209" s="425"/>
    </row>
    <row r="210" spans="2:10" ht="15" customHeight="1" x14ac:dyDescent="0.25">
      <c r="B210" s="427">
        <v>10</v>
      </c>
      <c r="C210" s="425"/>
      <c r="D210" s="427" t="s">
        <v>452</v>
      </c>
      <c r="E210" s="425"/>
      <c r="F210" s="428">
        <v>3369.9</v>
      </c>
      <c r="G210" s="425"/>
      <c r="H210" s="298" t="s">
        <v>451</v>
      </c>
      <c r="I210" s="427" t="s">
        <v>436</v>
      </c>
      <c r="J210" s="425"/>
    </row>
    <row r="211" spans="2:10" ht="15" customHeight="1" x14ac:dyDescent="0.25">
      <c r="B211" s="427">
        <v>11</v>
      </c>
      <c r="C211" s="425"/>
      <c r="D211" s="427" t="s">
        <v>453</v>
      </c>
      <c r="E211" s="425"/>
      <c r="F211" s="428">
        <v>251.5</v>
      </c>
      <c r="G211" s="425"/>
      <c r="H211" s="298" t="s">
        <v>454</v>
      </c>
      <c r="I211" s="427" t="s">
        <v>455</v>
      </c>
      <c r="J211" s="425"/>
    </row>
    <row r="212" spans="2:10" ht="33" customHeight="1" x14ac:dyDescent="0.25">
      <c r="B212" s="427">
        <v>12</v>
      </c>
      <c r="C212" s="425"/>
      <c r="D212" s="427" t="s">
        <v>456</v>
      </c>
      <c r="E212" s="425"/>
      <c r="F212" s="428">
        <v>60.4</v>
      </c>
      <c r="G212" s="425"/>
      <c r="H212" s="298" t="s">
        <v>457</v>
      </c>
      <c r="I212" s="427" t="s">
        <v>458</v>
      </c>
      <c r="J212" s="425"/>
    </row>
    <row r="213" spans="2:10" ht="15" customHeight="1" x14ac:dyDescent="0.25">
      <c r="B213" s="427">
        <v>13</v>
      </c>
      <c r="C213" s="425"/>
      <c r="D213" s="427" t="s">
        <v>459</v>
      </c>
      <c r="E213" s="425"/>
      <c r="F213" s="428">
        <v>190</v>
      </c>
      <c r="G213" s="425"/>
      <c r="H213" s="298" t="s">
        <v>460</v>
      </c>
      <c r="I213" s="427" t="s">
        <v>461</v>
      </c>
      <c r="J213" s="425"/>
    </row>
    <row r="214" spans="2:10" ht="24" customHeight="1" x14ac:dyDescent="0.25">
      <c r="B214" s="427">
        <v>14</v>
      </c>
      <c r="C214" s="425"/>
      <c r="D214" s="427" t="s">
        <v>462</v>
      </c>
      <c r="E214" s="425"/>
      <c r="F214" s="428">
        <v>76.8</v>
      </c>
      <c r="G214" s="425"/>
      <c r="H214" s="298" t="s">
        <v>460</v>
      </c>
      <c r="I214" s="427" t="s">
        <v>461</v>
      </c>
      <c r="J214" s="425"/>
    </row>
    <row r="215" spans="2:10" ht="32.25" customHeight="1" x14ac:dyDescent="0.25">
      <c r="B215" s="427">
        <v>15</v>
      </c>
      <c r="C215" s="425"/>
      <c r="D215" s="427" t="s">
        <v>463</v>
      </c>
      <c r="E215" s="425"/>
      <c r="F215" s="428">
        <v>227.4</v>
      </c>
      <c r="G215" s="425"/>
      <c r="H215" s="298" t="s">
        <v>460</v>
      </c>
      <c r="I215" s="427" t="s">
        <v>461</v>
      </c>
      <c r="J215" s="425"/>
    </row>
    <row r="216" spans="2:10" ht="15" customHeight="1" x14ac:dyDescent="0.25">
      <c r="B216" s="427">
        <v>16</v>
      </c>
      <c r="C216" s="425"/>
      <c r="D216" s="427" t="s">
        <v>464</v>
      </c>
      <c r="E216" s="425"/>
      <c r="F216" s="428">
        <v>66.989999999999995</v>
      </c>
      <c r="G216" s="425"/>
      <c r="H216" s="298" t="s">
        <v>460</v>
      </c>
      <c r="I216" s="427" t="s">
        <v>461</v>
      </c>
      <c r="J216" s="425"/>
    </row>
    <row r="217" spans="2:10" ht="15" customHeight="1" x14ac:dyDescent="0.25">
      <c r="B217" s="427">
        <v>17</v>
      </c>
      <c r="C217" s="425"/>
      <c r="D217" s="427" t="s">
        <v>465</v>
      </c>
      <c r="E217" s="425"/>
      <c r="F217" s="428">
        <v>135</v>
      </c>
      <c r="G217" s="425"/>
      <c r="H217" s="298" t="s">
        <v>460</v>
      </c>
      <c r="I217" s="427" t="s">
        <v>461</v>
      </c>
      <c r="J217" s="425"/>
    </row>
    <row r="218" spans="2:10" ht="29.25" customHeight="1" x14ac:dyDescent="0.25">
      <c r="B218" s="427">
        <v>18</v>
      </c>
      <c r="C218" s="425"/>
      <c r="D218" s="427" t="s">
        <v>466</v>
      </c>
      <c r="E218" s="425"/>
      <c r="F218" s="428">
        <v>242.6</v>
      </c>
      <c r="G218" s="425"/>
      <c r="H218" s="298" t="s">
        <v>460</v>
      </c>
      <c r="I218" s="427" t="s">
        <v>461</v>
      </c>
      <c r="J218" s="425"/>
    </row>
    <row r="219" spans="2:10" ht="25.5" customHeight="1" x14ac:dyDescent="0.25">
      <c r="B219" s="427">
        <v>19</v>
      </c>
      <c r="C219" s="425"/>
      <c r="D219" s="427" t="s">
        <v>467</v>
      </c>
      <c r="E219" s="425"/>
      <c r="F219" s="428">
        <v>139.69999999999999</v>
      </c>
      <c r="G219" s="425"/>
      <c r="H219" s="298" t="s">
        <v>460</v>
      </c>
      <c r="I219" s="427" t="s">
        <v>461</v>
      </c>
      <c r="J219" s="425"/>
    </row>
    <row r="220" spans="2:10" ht="15" customHeight="1" x14ac:dyDescent="0.25">
      <c r="B220" s="427">
        <v>20</v>
      </c>
      <c r="C220" s="425"/>
      <c r="D220" s="427" t="s">
        <v>468</v>
      </c>
      <c r="E220" s="425"/>
      <c r="F220" s="428">
        <v>201.8</v>
      </c>
      <c r="G220" s="425"/>
      <c r="H220" s="298" t="s">
        <v>460</v>
      </c>
      <c r="I220" s="427" t="s">
        <v>461</v>
      </c>
      <c r="J220" s="425"/>
    </row>
    <row r="221" spans="2:10" ht="17.25" customHeight="1" x14ac:dyDescent="0.25">
      <c r="B221" s="427">
        <v>21</v>
      </c>
      <c r="C221" s="425"/>
      <c r="D221" s="427" t="s">
        <v>469</v>
      </c>
      <c r="E221" s="425"/>
      <c r="F221" s="428">
        <v>93</v>
      </c>
      <c r="G221" s="425"/>
      <c r="H221" s="298" t="s">
        <v>412</v>
      </c>
      <c r="I221" s="427" t="s">
        <v>470</v>
      </c>
      <c r="J221" s="425"/>
    </row>
    <row r="222" spans="2:10" ht="15" customHeight="1" x14ac:dyDescent="0.25">
      <c r="B222" s="427">
        <v>22</v>
      </c>
      <c r="C222" s="425"/>
      <c r="D222" s="427" t="s">
        <v>471</v>
      </c>
      <c r="E222" s="425"/>
      <c r="F222" s="428">
        <v>48</v>
      </c>
      <c r="G222" s="425"/>
      <c r="H222" s="298" t="s">
        <v>472</v>
      </c>
      <c r="I222" s="427" t="s">
        <v>473</v>
      </c>
      <c r="J222" s="425"/>
    </row>
    <row r="223" spans="2:10" ht="15" customHeight="1" x14ac:dyDescent="0.25">
      <c r="B223" s="427">
        <v>23</v>
      </c>
      <c r="C223" s="425"/>
      <c r="D223" s="427" t="s">
        <v>474</v>
      </c>
      <c r="E223" s="425"/>
      <c r="F223" s="428">
        <v>224.2</v>
      </c>
      <c r="G223" s="425"/>
      <c r="H223" s="298" t="s">
        <v>472</v>
      </c>
      <c r="I223" s="427" t="s">
        <v>475</v>
      </c>
      <c r="J223" s="425"/>
    </row>
    <row r="224" spans="2:10" ht="15" customHeight="1" x14ac:dyDescent="0.25">
      <c r="B224" s="427">
        <v>24</v>
      </c>
      <c r="C224" s="425"/>
      <c r="D224" s="427" t="s">
        <v>476</v>
      </c>
      <c r="E224" s="425"/>
      <c r="F224" s="428">
        <v>741.8</v>
      </c>
      <c r="G224" s="425"/>
      <c r="H224" s="298" t="s">
        <v>477</v>
      </c>
      <c r="I224" s="427" t="s">
        <v>478</v>
      </c>
      <c r="J224" s="425"/>
    </row>
    <row r="225" spans="2:10" ht="15" customHeight="1" x14ac:dyDescent="0.25">
      <c r="B225" s="427">
        <v>25</v>
      </c>
      <c r="C225" s="425"/>
      <c r="D225" s="427" t="s">
        <v>479</v>
      </c>
      <c r="E225" s="425"/>
      <c r="F225" s="428">
        <v>2236</v>
      </c>
      <c r="G225" s="425"/>
      <c r="H225" s="298" t="s">
        <v>418</v>
      </c>
      <c r="I225" s="427" t="s">
        <v>478</v>
      </c>
      <c r="J225" s="425"/>
    </row>
    <row r="226" spans="2:10" ht="15" customHeight="1" x14ac:dyDescent="0.25">
      <c r="B226" s="427">
        <v>26</v>
      </c>
      <c r="C226" s="425"/>
      <c r="D226" s="427" t="s">
        <v>480</v>
      </c>
      <c r="E226" s="425"/>
      <c r="F226" s="428">
        <v>5143.2</v>
      </c>
      <c r="G226" s="425"/>
      <c r="H226" s="298" t="s">
        <v>418</v>
      </c>
      <c r="I226" s="427" t="s">
        <v>478</v>
      </c>
      <c r="J226" s="425"/>
    </row>
    <row r="227" spans="2:10" ht="15" customHeight="1" x14ac:dyDescent="0.25">
      <c r="B227" s="427">
        <v>27</v>
      </c>
      <c r="C227" s="425"/>
      <c r="D227" s="427" t="s">
        <v>481</v>
      </c>
      <c r="E227" s="425"/>
      <c r="F227" s="428">
        <v>35.5</v>
      </c>
      <c r="G227" s="425"/>
      <c r="H227" s="298" t="s">
        <v>331</v>
      </c>
      <c r="I227" s="427" t="s">
        <v>482</v>
      </c>
      <c r="J227" s="425"/>
    </row>
    <row r="228" spans="2:10" ht="15" customHeight="1" x14ac:dyDescent="0.25">
      <c r="B228" s="427">
        <v>28</v>
      </c>
      <c r="C228" s="425"/>
      <c r="D228" s="427" t="s">
        <v>483</v>
      </c>
      <c r="E228" s="425"/>
      <c r="F228" s="428">
        <v>49.2</v>
      </c>
      <c r="G228" s="425"/>
      <c r="H228" s="298" t="s">
        <v>484</v>
      </c>
      <c r="I228" s="427" t="s">
        <v>470</v>
      </c>
      <c r="J228" s="425"/>
    </row>
    <row r="229" spans="2:10" ht="28.5" customHeight="1" x14ac:dyDescent="0.25">
      <c r="B229" s="427">
        <v>29</v>
      </c>
      <c r="C229" s="425"/>
      <c r="D229" s="427" t="s">
        <v>485</v>
      </c>
      <c r="E229" s="425"/>
      <c r="F229" s="428">
        <v>246</v>
      </c>
      <c r="G229" s="425"/>
      <c r="H229" s="298" t="s">
        <v>486</v>
      </c>
      <c r="I229" s="427" t="s">
        <v>461</v>
      </c>
      <c r="J229" s="425"/>
    </row>
    <row r="230" spans="2:10" ht="27" customHeight="1" x14ac:dyDescent="0.25">
      <c r="B230" s="427">
        <v>30</v>
      </c>
      <c r="C230" s="425"/>
      <c r="D230" s="427" t="s">
        <v>487</v>
      </c>
      <c r="E230" s="425"/>
      <c r="F230" s="428">
        <v>196.7</v>
      </c>
      <c r="G230" s="425"/>
      <c r="H230" s="298" t="s">
        <v>486</v>
      </c>
      <c r="I230" s="427" t="s">
        <v>461</v>
      </c>
      <c r="J230" s="425"/>
    </row>
    <row r="231" spans="2:10" ht="28.5" customHeight="1" x14ac:dyDescent="0.25">
      <c r="B231" s="427">
        <v>31</v>
      </c>
      <c r="C231" s="425"/>
      <c r="D231" s="427" t="s">
        <v>488</v>
      </c>
      <c r="E231" s="425"/>
      <c r="F231" s="428">
        <v>207.5</v>
      </c>
      <c r="G231" s="425"/>
      <c r="H231" s="298" t="s">
        <v>486</v>
      </c>
      <c r="I231" s="427" t="s">
        <v>461</v>
      </c>
      <c r="J231" s="425"/>
    </row>
    <row r="232" spans="2:10" ht="15" customHeight="1" x14ac:dyDescent="0.25">
      <c r="B232" s="427">
        <v>32</v>
      </c>
      <c r="C232" s="425"/>
      <c r="D232" s="427" t="s">
        <v>489</v>
      </c>
      <c r="E232" s="425"/>
      <c r="F232" s="428">
        <v>151.5</v>
      </c>
      <c r="G232" s="425"/>
      <c r="H232" s="298" t="s">
        <v>218</v>
      </c>
      <c r="I232" s="427" t="s">
        <v>490</v>
      </c>
      <c r="J232" s="425"/>
    </row>
    <row r="233" spans="2:10" ht="15" customHeight="1" x14ac:dyDescent="0.25">
      <c r="B233" s="427">
        <v>33</v>
      </c>
      <c r="C233" s="425"/>
      <c r="D233" s="427" t="s">
        <v>491</v>
      </c>
      <c r="E233" s="425"/>
      <c r="F233" s="428">
        <v>6699.1</v>
      </c>
      <c r="G233" s="425"/>
      <c r="H233" s="298" t="s">
        <v>492</v>
      </c>
      <c r="I233" s="427" t="s">
        <v>478</v>
      </c>
      <c r="J233" s="425"/>
    </row>
    <row r="234" spans="2:10" ht="15" customHeight="1" x14ac:dyDescent="0.25">
      <c r="B234" s="427">
        <v>34</v>
      </c>
      <c r="C234" s="425"/>
      <c r="D234" s="427" t="s">
        <v>493</v>
      </c>
      <c r="E234" s="425"/>
      <c r="F234" s="428">
        <v>131.6</v>
      </c>
      <c r="G234" s="425"/>
      <c r="H234" s="298" t="s">
        <v>333</v>
      </c>
      <c r="I234" s="427" t="s">
        <v>494</v>
      </c>
      <c r="J234" s="425"/>
    </row>
    <row r="235" spans="2:10" ht="28.5" customHeight="1" x14ac:dyDescent="0.25">
      <c r="B235" s="427">
        <v>35</v>
      </c>
      <c r="C235" s="425"/>
      <c r="D235" s="427" t="s">
        <v>495</v>
      </c>
      <c r="E235" s="425"/>
      <c r="F235" s="428">
        <v>190.7</v>
      </c>
      <c r="G235" s="425"/>
      <c r="H235" s="298" t="s">
        <v>496</v>
      </c>
      <c r="I235" s="427" t="s">
        <v>461</v>
      </c>
      <c r="J235" s="425"/>
    </row>
    <row r="236" spans="2:10" ht="15" customHeight="1" x14ac:dyDescent="0.25">
      <c r="B236" s="427">
        <v>36</v>
      </c>
      <c r="C236" s="425"/>
      <c r="D236" s="427" t="s">
        <v>497</v>
      </c>
      <c r="E236" s="425"/>
      <c r="F236" s="428">
        <v>175.7</v>
      </c>
      <c r="G236" s="425"/>
      <c r="H236" s="298" t="s">
        <v>333</v>
      </c>
      <c r="I236" s="427" t="s">
        <v>461</v>
      </c>
      <c r="J236" s="425"/>
    </row>
    <row r="237" spans="2:10" ht="27" customHeight="1" x14ac:dyDescent="0.25">
      <c r="B237" s="427">
        <v>37</v>
      </c>
      <c r="C237" s="425"/>
      <c r="D237" s="427" t="s">
        <v>498</v>
      </c>
      <c r="E237" s="425"/>
      <c r="F237" s="428">
        <v>260.5</v>
      </c>
      <c r="G237" s="425"/>
      <c r="H237" s="298" t="s">
        <v>333</v>
      </c>
      <c r="I237" s="427" t="s">
        <v>461</v>
      </c>
      <c r="J237" s="425"/>
    </row>
    <row r="238" spans="2:10" ht="27.75" customHeight="1" x14ac:dyDescent="0.25">
      <c r="B238" s="427">
        <v>38</v>
      </c>
      <c r="C238" s="425"/>
      <c r="D238" s="427" t="s">
        <v>499</v>
      </c>
      <c r="E238" s="425"/>
      <c r="F238" s="428">
        <v>185.5</v>
      </c>
      <c r="G238" s="425"/>
      <c r="H238" s="298" t="s">
        <v>267</v>
      </c>
      <c r="I238" s="427" t="s">
        <v>461</v>
      </c>
      <c r="J238" s="425"/>
    </row>
    <row r="239" spans="2:10" ht="31.5" customHeight="1" x14ac:dyDescent="0.25">
      <c r="B239" s="427">
        <v>39</v>
      </c>
      <c r="C239" s="425"/>
      <c r="D239" s="427" t="s">
        <v>500</v>
      </c>
      <c r="E239" s="425"/>
      <c r="F239" s="428">
        <v>178.8</v>
      </c>
      <c r="G239" s="425"/>
      <c r="H239" s="298" t="s">
        <v>267</v>
      </c>
      <c r="I239" s="427" t="s">
        <v>501</v>
      </c>
      <c r="J239" s="425"/>
    </row>
    <row r="240" spans="2:10" ht="15" customHeight="1" x14ac:dyDescent="0.25">
      <c r="B240" s="427">
        <v>40</v>
      </c>
      <c r="C240" s="425"/>
      <c r="D240" s="427" t="s">
        <v>502</v>
      </c>
      <c r="E240" s="425"/>
      <c r="F240" s="428">
        <v>945.5</v>
      </c>
      <c r="G240" s="425"/>
      <c r="H240" s="298" t="s">
        <v>503</v>
      </c>
      <c r="I240" s="427" t="s">
        <v>504</v>
      </c>
      <c r="J240" s="425"/>
    </row>
    <row r="241" spans="2:10" ht="15" customHeight="1" x14ac:dyDescent="0.25">
      <c r="B241" s="427">
        <v>41</v>
      </c>
      <c r="C241" s="425"/>
      <c r="D241" s="427" t="s">
        <v>505</v>
      </c>
      <c r="E241" s="425"/>
      <c r="F241" s="428">
        <v>63.3</v>
      </c>
      <c r="G241" s="425"/>
      <c r="H241" s="298" t="s">
        <v>506</v>
      </c>
      <c r="I241" s="427" t="s">
        <v>461</v>
      </c>
      <c r="J241" s="425"/>
    </row>
    <row r="242" spans="2:10" ht="15" customHeight="1" x14ac:dyDescent="0.25">
      <c r="B242" s="427">
        <v>42</v>
      </c>
      <c r="C242" s="425"/>
      <c r="D242" s="427" t="s">
        <v>443</v>
      </c>
      <c r="E242" s="425"/>
      <c r="F242" s="428">
        <v>394</v>
      </c>
      <c r="G242" s="425"/>
      <c r="H242" s="298" t="s">
        <v>507</v>
      </c>
      <c r="I242" s="427" t="s">
        <v>508</v>
      </c>
      <c r="J242" s="425"/>
    </row>
    <row r="243" spans="2:10" ht="15" customHeight="1" x14ac:dyDescent="0.25">
      <c r="B243" s="427">
        <v>43</v>
      </c>
      <c r="C243" s="425"/>
      <c r="D243" s="427" t="s">
        <v>509</v>
      </c>
      <c r="E243" s="425"/>
      <c r="F243" s="428">
        <v>4681.3</v>
      </c>
      <c r="G243" s="425"/>
      <c r="H243" s="298" t="s">
        <v>510</v>
      </c>
      <c r="I243" s="427" t="s">
        <v>478</v>
      </c>
      <c r="J243" s="425"/>
    </row>
    <row r="244" spans="2:10" ht="15" customHeight="1" x14ac:dyDescent="0.25">
      <c r="B244" s="427">
        <v>44</v>
      </c>
      <c r="C244" s="425"/>
      <c r="D244" s="427" t="s">
        <v>511</v>
      </c>
      <c r="E244" s="425"/>
      <c r="F244" s="428">
        <v>144.80000000000001</v>
      </c>
      <c r="G244" s="425"/>
      <c r="H244" s="298" t="s">
        <v>272</v>
      </c>
      <c r="I244" s="427" t="s">
        <v>461</v>
      </c>
      <c r="J244" s="425"/>
    </row>
    <row r="245" spans="2:10" ht="15" customHeight="1" x14ac:dyDescent="0.25">
      <c r="B245" s="427">
        <v>45</v>
      </c>
      <c r="C245" s="425"/>
      <c r="D245" s="427" t="s">
        <v>512</v>
      </c>
      <c r="E245" s="425"/>
      <c r="F245" s="428">
        <v>306</v>
      </c>
      <c r="G245" s="425"/>
      <c r="H245" s="298" t="s">
        <v>272</v>
      </c>
      <c r="I245" s="427" t="s">
        <v>461</v>
      </c>
      <c r="J245" s="425"/>
    </row>
    <row r="246" spans="2:10" ht="15" customHeight="1" x14ac:dyDescent="0.25">
      <c r="B246" s="427">
        <v>46</v>
      </c>
      <c r="C246" s="425"/>
      <c r="D246" s="427" t="s">
        <v>513</v>
      </c>
      <c r="E246" s="425"/>
      <c r="F246" s="428">
        <v>318.5</v>
      </c>
      <c r="G246" s="425"/>
      <c r="H246" s="298" t="s">
        <v>272</v>
      </c>
      <c r="I246" s="427" t="s">
        <v>514</v>
      </c>
      <c r="J246" s="425"/>
    </row>
    <row r="247" spans="2:10" ht="15" customHeight="1" x14ac:dyDescent="0.25">
      <c r="B247" s="427">
        <v>47</v>
      </c>
      <c r="C247" s="425"/>
      <c r="D247" s="427" t="s">
        <v>515</v>
      </c>
      <c r="E247" s="425"/>
      <c r="F247" s="428">
        <v>112</v>
      </c>
      <c r="G247" s="425"/>
      <c r="H247" s="298" t="s">
        <v>510</v>
      </c>
      <c r="I247" s="427" t="s">
        <v>516</v>
      </c>
      <c r="J247" s="425"/>
    </row>
    <row r="248" spans="2:10" ht="15" customHeight="1" x14ac:dyDescent="0.25">
      <c r="B248" s="427">
        <v>48</v>
      </c>
      <c r="C248" s="425"/>
      <c r="D248" s="427" t="s">
        <v>517</v>
      </c>
      <c r="E248" s="425"/>
      <c r="F248" s="428">
        <v>316.5</v>
      </c>
      <c r="G248" s="425"/>
      <c r="H248" s="298" t="s">
        <v>510</v>
      </c>
      <c r="I248" s="427" t="s">
        <v>516</v>
      </c>
      <c r="J248" s="425"/>
    </row>
    <row r="249" spans="2:10" ht="15" customHeight="1" x14ac:dyDescent="0.25">
      <c r="B249" s="427">
        <v>49</v>
      </c>
      <c r="C249" s="425"/>
      <c r="D249" s="427" t="s">
        <v>518</v>
      </c>
      <c r="E249" s="425"/>
      <c r="F249" s="428">
        <v>162</v>
      </c>
      <c r="G249" s="425"/>
      <c r="H249" s="298" t="s">
        <v>335</v>
      </c>
      <c r="I249" s="427" t="s">
        <v>461</v>
      </c>
      <c r="J249" s="425"/>
    </row>
    <row r="250" spans="2:10" ht="15" customHeight="1" x14ac:dyDescent="0.25">
      <c r="B250" s="427">
        <v>50</v>
      </c>
      <c r="C250" s="425"/>
      <c r="D250" s="427" t="s">
        <v>519</v>
      </c>
      <c r="E250" s="425"/>
      <c r="F250" s="428">
        <v>210.9</v>
      </c>
      <c r="G250" s="425"/>
      <c r="H250" s="298" t="s">
        <v>520</v>
      </c>
      <c r="I250" s="427" t="s">
        <v>521</v>
      </c>
      <c r="J250" s="425"/>
    </row>
    <row r="251" spans="2:10" ht="15" customHeight="1" x14ac:dyDescent="0.25">
      <c r="B251" s="427">
        <v>51</v>
      </c>
      <c r="C251" s="425"/>
      <c r="D251" s="427" t="s">
        <v>522</v>
      </c>
      <c r="E251" s="425"/>
      <c r="F251" s="428">
        <v>95.2</v>
      </c>
      <c r="G251" s="425"/>
      <c r="H251" s="298" t="s">
        <v>277</v>
      </c>
      <c r="I251" s="427" t="s">
        <v>470</v>
      </c>
      <c r="J251" s="425"/>
    </row>
    <row r="252" spans="2:10" ht="15" customHeight="1" x14ac:dyDescent="0.25">
      <c r="B252" s="427">
        <v>52</v>
      </c>
      <c r="C252" s="425"/>
      <c r="D252" s="427" t="s">
        <v>515</v>
      </c>
      <c r="E252" s="425"/>
      <c r="F252" s="428">
        <v>97</v>
      </c>
      <c r="G252" s="425"/>
      <c r="H252" s="298" t="s">
        <v>277</v>
      </c>
      <c r="I252" s="427" t="s">
        <v>523</v>
      </c>
      <c r="J252" s="425"/>
    </row>
    <row r="253" spans="2:10" ht="27" customHeight="1" x14ac:dyDescent="0.25">
      <c r="B253" s="427">
        <v>53</v>
      </c>
      <c r="C253" s="425"/>
      <c r="D253" s="427" t="s">
        <v>524</v>
      </c>
      <c r="E253" s="425"/>
      <c r="F253" s="428">
        <v>146</v>
      </c>
      <c r="G253" s="425"/>
      <c r="H253" s="298" t="s">
        <v>525</v>
      </c>
      <c r="I253" s="427" t="s">
        <v>526</v>
      </c>
      <c r="J253" s="425"/>
    </row>
    <row r="254" spans="2:10" x14ac:dyDescent="0.25">
      <c r="B254" s="424"/>
      <c r="C254" s="425"/>
      <c r="D254" s="424" t="s">
        <v>210</v>
      </c>
      <c r="E254" s="425"/>
      <c r="F254" s="431">
        <f>SUM(F201:F253)</f>
        <v>38426.990000000005</v>
      </c>
      <c r="G254" s="432"/>
      <c r="H254" s="297"/>
      <c r="I254" s="424"/>
      <c r="J254" s="425"/>
    </row>
    <row r="255" spans="2:10" ht="45.6" customHeight="1" x14ac:dyDescent="0.25">
      <c r="B255" s="429" t="s">
        <v>527</v>
      </c>
      <c r="C255" s="430"/>
      <c r="D255" s="430"/>
      <c r="E255" s="430"/>
      <c r="F255" s="430"/>
      <c r="G255" s="430"/>
      <c r="H255" s="430"/>
      <c r="I255" s="430"/>
      <c r="J255" s="430"/>
    </row>
    <row r="256" spans="2:10" ht="15" customHeight="1" x14ac:dyDescent="0.25">
      <c r="B256" s="424" t="s">
        <v>181</v>
      </c>
      <c r="C256" s="425"/>
      <c r="D256" s="424" t="s">
        <v>182</v>
      </c>
      <c r="E256" s="425"/>
      <c r="F256" s="424" t="s">
        <v>183</v>
      </c>
      <c r="G256" s="425"/>
      <c r="H256" s="297" t="s">
        <v>184</v>
      </c>
      <c r="I256" s="424" t="s">
        <v>185</v>
      </c>
      <c r="J256" s="425"/>
    </row>
    <row r="257" spans="2:10" ht="15" customHeight="1" x14ac:dyDescent="0.25">
      <c r="B257" s="427">
        <v>1</v>
      </c>
      <c r="C257" s="425"/>
      <c r="D257" s="427" t="s">
        <v>528</v>
      </c>
      <c r="E257" s="425"/>
      <c r="F257" s="428">
        <v>35.5</v>
      </c>
      <c r="G257" s="425"/>
      <c r="H257" s="298" t="s">
        <v>245</v>
      </c>
      <c r="I257" s="427" t="s">
        <v>253</v>
      </c>
      <c r="J257" s="425"/>
    </row>
    <row r="258" spans="2:10" x14ac:dyDescent="0.25">
      <c r="B258" s="424"/>
      <c r="C258" s="425"/>
      <c r="D258" s="424" t="s">
        <v>210</v>
      </c>
      <c r="E258" s="425"/>
      <c r="F258" s="426">
        <v>35.5</v>
      </c>
      <c r="G258" s="425"/>
      <c r="H258" s="297"/>
      <c r="I258" s="424"/>
      <c r="J258" s="425"/>
    </row>
    <row r="259" spans="2:10" ht="45.6" customHeight="1" x14ac:dyDescent="0.25">
      <c r="B259" s="429" t="s">
        <v>529</v>
      </c>
      <c r="C259" s="430"/>
      <c r="D259" s="430"/>
      <c r="E259" s="430"/>
      <c r="F259" s="430"/>
      <c r="G259" s="430"/>
      <c r="H259" s="430"/>
      <c r="I259" s="430"/>
      <c r="J259" s="430"/>
    </row>
    <row r="260" spans="2:10" ht="15" customHeight="1" x14ac:dyDescent="0.25">
      <c r="B260" s="424" t="s">
        <v>181</v>
      </c>
      <c r="C260" s="425"/>
      <c r="D260" s="424" t="s">
        <v>182</v>
      </c>
      <c r="E260" s="425"/>
      <c r="F260" s="424" t="s">
        <v>183</v>
      </c>
      <c r="G260" s="425"/>
      <c r="H260" s="297" t="s">
        <v>184</v>
      </c>
      <c r="I260" s="424" t="s">
        <v>185</v>
      </c>
      <c r="J260" s="425"/>
    </row>
    <row r="261" spans="2:10" ht="15" customHeight="1" x14ac:dyDescent="0.25">
      <c r="B261" s="427">
        <v>1</v>
      </c>
      <c r="C261" s="425"/>
      <c r="D261" s="427" t="s">
        <v>530</v>
      </c>
      <c r="E261" s="425"/>
      <c r="F261" s="428">
        <v>130740.07</v>
      </c>
      <c r="G261" s="425"/>
      <c r="H261" s="300">
        <v>44172</v>
      </c>
      <c r="I261" s="427" t="s">
        <v>531</v>
      </c>
      <c r="J261" s="425"/>
    </row>
    <row r="262" spans="2:10" x14ac:dyDescent="0.25">
      <c r="B262" s="424"/>
      <c r="C262" s="425"/>
      <c r="D262" s="424" t="s">
        <v>210</v>
      </c>
      <c r="E262" s="425"/>
      <c r="F262" s="426">
        <v>130740.07</v>
      </c>
      <c r="G262" s="425"/>
      <c r="H262" s="297"/>
      <c r="I262" s="424"/>
      <c r="J262" s="425"/>
    </row>
    <row r="263" spans="2:10" ht="45.6" customHeight="1" x14ac:dyDescent="0.25">
      <c r="B263" s="429" t="s">
        <v>532</v>
      </c>
      <c r="C263" s="430"/>
      <c r="D263" s="430"/>
      <c r="E263" s="430"/>
      <c r="F263" s="430"/>
      <c r="G263" s="430"/>
      <c r="H263" s="430"/>
      <c r="I263" s="430"/>
      <c r="J263" s="430"/>
    </row>
    <row r="264" spans="2:10" ht="15" customHeight="1" x14ac:dyDescent="0.25">
      <c r="B264" s="424" t="s">
        <v>181</v>
      </c>
      <c r="C264" s="425"/>
      <c r="D264" s="424" t="s">
        <v>182</v>
      </c>
      <c r="E264" s="425"/>
      <c r="F264" s="424" t="s">
        <v>183</v>
      </c>
      <c r="G264" s="425"/>
      <c r="H264" s="297" t="s">
        <v>184</v>
      </c>
      <c r="I264" s="424" t="s">
        <v>185</v>
      </c>
      <c r="J264" s="425"/>
    </row>
    <row r="265" spans="2:10" ht="15" customHeight="1" x14ac:dyDescent="0.25">
      <c r="B265" s="427">
        <v>1</v>
      </c>
      <c r="C265" s="425"/>
      <c r="D265" s="427" t="s">
        <v>533</v>
      </c>
      <c r="E265" s="425"/>
      <c r="F265" s="428">
        <v>5000</v>
      </c>
      <c r="G265" s="425"/>
      <c r="H265" s="298" t="s">
        <v>408</v>
      </c>
      <c r="I265" s="427" t="s">
        <v>534</v>
      </c>
      <c r="J265" s="425"/>
    </row>
    <row r="266" spans="2:10" ht="15" customHeight="1" x14ac:dyDescent="0.25">
      <c r="B266" s="427">
        <v>2</v>
      </c>
      <c r="C266" s="425"/>
      <c r="D266" s="427" t="s">
        <v>533</v>
      </c>
      <c r="E266" s="425"/>
      <c r="F266" s="428">
        <v>5000</v>
      </c>
      <c r="G266" s="425"/>
      <c r="H266" s="298" t="s">
        <v>408</v>
      </c>
      <c r="I266" s="427" t="s">
        <v>535</v>
      </c>
      <c r="J266" s="425"/>
    </row>
    <row r="267" spans="2:10" ht="15" customHeight="1" x14ac:dyDescent="0.25">
      <c r="B267" s="427">
        <v>3</v>
      </c>
      <c r="C267" s="425"/>
      <c r="D267" s="427" t="s">
        <v>533</v>
      </c>
      <c r="E267" s="425"/>
      <c r="F267" s="428">
        <v>3050</v>
      </c>
      <c r="G267" s="425"/>
      <c r="H267" s="298" t="s">
        <v>408</v>
      </c>
      <c r="I267" s="427" t="s">
        <v>536</v>
      </c>
      <c r="J267" s="425"/>
    </row>
    <row r="268" spans="2:10" ht="15" customHeight="1" x14ac:dyDescent="0.25">
      <c r="B268" s="427">
        <v>4</v>
      </c>
      <c r="C268" s="425"/>
      <c r="D268" s="427" t="s">
        <v>533</v>
      </c>
      <c r="E268" s="425"/>
      <c r="F268" s="428">
        <v>4980</v>
      </c>
      <c r="G268" s="425"/>
      <c r="H268" s="298" t="s">
        <v>408</v>
      </c>
      <c r="I268" s="427" t="s">
        <v>537</v>
      </c>
      <c r="J268" s="425"/>
    </row>
    <row r="269" spans="2:10" ht="15" customHeight="1" x14ac:dyDescent="0.25">
      <c r="B269" s="427">
        <v>5</v>
      </c>
      <c r="C269" s="425"/>
      <c r="D269" s="427" t="s">
        <v>533</v>
      </c>
      <c r="E269" s="425"/>
      <c r="F269" s="428">
        <v>3000</v>
      </c>
      <c r="G269" s="425"/>
      <c r="H269" s="298" t="s">
        <v>408</v>
      </c>
      <c r="I269" s="427" t="s">
        <v>538</v>
      </c>
      <c r="J269" s="425"/>
    </row>
    <row r="270" spans="2:10" ht="15" customHeight="1" x14ac:dyDescent="0.25">
      <c r="B270" s="427">
        <v>6</v>
      </c>
      <c r="C270" s="425"/>
      <c r="D270" s="427" t="s">
        <v>533</v>
      </c>
      <c r="E270" s="425"/>
      <c r="F270" s="428">
        <v>600</v>
      </c>
      <c r="G270" s="425"/>
      <c r="H270" s="298" t="s">
        <v>408</v>
      </c>
      <c r="I270" s="427" t="s">
        <v>539</v>
      </c>
      <c r="J270" s="425"/>
    </row>
    <row r="271" spans="2:10" ht="15" customHeight="1" x14ac:dyDescent="0.25">
      <c r="B271" s="427">
        <v>7</v>
      </c>
      <c r="C271" s="425"/>
      <c r="D271" s="427" t="s">
        <v>533</v>
      </c>
      <c r="E271" s="425"/>
      <c r="F271" s="428">
        <v>2000</v>
      </c>
      <c r="G271" s="425"/>
      <c r="H271" s="298" t="s">
        <v>408</v>
      </c>
      <c r="I271" s="427" t="s">
        <v>539</v>
      </c>
      <c r="J271" s="425"/>
    </row>
    <row r="272" spans="2:10" ht="15" customHeight="1" x14ac:dyDescent="0.25">
      <c r="B272" s="427">
        <v>8</v>
      </c>
      <c r="C272" s="425"/>
      <c r="D272" s="427" t="s">
        <v>533</v>
      </c>
      <c r="E272" s="425"/>
      <c r="F272" s="428">
        <v>4900</v>
      </c>
      <c r="G272" s="425"/>
      <c r="H272" s="298" t="s">
        <v>408</v>
      </c>
      <c r="I272" s="427" t="s">
        <v>540</v>
      </c>
      <c r="J272" s="425"/>
    </row>
    <row r="273" spans="2:10" ht="15" customHeight="1" x14ac:dyDescent="0.25">
      <c r="B273" s="427">
        <v>9</v>
      </c>
      <c r="C273" s="425"/>
      <c r="D273" s="427" t="s">
        <v>533</v>
      </c>
      <c r="E273" s="425"/>
      <c r="F273" s="428">
        <v>2000</v>
      </c>
      <c r="G273" s="425"/>
      <c r="H273" s="298" t="s">
        <v>460</v>
      </c>
      <c r="I273" s="427" t="s">
        <v>541</v>
      </c>
      <c r="J273" s="425"/>
    </row>
    <row r="274" spans="2:10" ht="15" customHeight="1" x14ac:dyDescent="0.25">
      <c r="B274" s="427">
        <v>10</v>
      </c>
      <c r="C274" s="425"/>
      <c r="D274" s="427" t="s">
        <v>533</v>
      </c>
      <c r="E274" s="425"/>
      <c r="F274" s="428">
        <v>2000</v>
      </c>
      <c r="G274" s="425"/>
      <c r="H274" s="298" t="s">
        <v>460</v>
      </c>
      <c r="I274" s="427" t="s">
        <v>542</v>
      </c>
      <c r="J274" s="425"/>
    </row>
    <row r="275" spans="2:10" ht="15" customHeight="1" x14ac:dyDescent="0.25">
      <c r="B275" s="427">
        <v>11</v>
      </c>
      <c r="C275" s="425"/>
      <c r="D275" s="427" t="s">
        <v>533</v>
      </c>
      <c r="E275" s="425"/>
      <c r="F275" s="428">
        <v>2000</v>
      </c>
      <c r="G275" s="425"/>
      <c r="H275" s="298" t="s">
        <v>543</v>
      </c>
      <c r="I275" s="427" t="s">
        <v>544</v>
      </c>
      <c r="J275" s="425"/>
    </row>
    <row r="276" spans="2:10" ht="15" customHeight="1" x14ac:dyDescent="0.25">
      <c r="B276" s="427">
        <v>12</v>
      </c>
      <c r="C276" s="425"/>
      <c r="D276" s="427" t="s">
        <v>533</v>
      </c>
      <c r="E276" s="425"/>
      <c r="F276" s="428">
        <v>4600</v>
      </c>
      <c r="G276" s="425"/>
      <c r="H276" s="298" t="s">
        <v>331</v>
      </c>
      <c r="I276" s="427" t="s">
        <v>545</v>
      </c>
      <c r="J276" s="425"/>
    </row>
    <row r="277" spans="2:10" ht="15" customHeight="1" x14ac:dyDescent="0.25">
      <c r="B277" s="427">
        <v>13</v>
      </c>
      <c r="C277" s="425"/>
      <c r="D277" s="427" t="s">
        <v>533</v>
      </c>
      <c r="E277" s="425"/>
      <c r="F277" s="428">
        <v>3000</v>
      </c>
      <c r="G277" s="425"/>
      <c r="H277" s="298" t="s">
        <v>525</v>
      </c>
      <c r="I277" s="427" t="s">
        <v>546</v>
      </c>
      <c r="J277" s="425"/>
    </row>
    <row r="278" spans="2:10" ht="15" customHeight="1" x14ac:dyDescent="0.25">
      <c r="B278" s="427">
        <v>14</v>
      </c>
      <c r="C278" s="425"/>
      <c r="D278" s="427" t="s">
        <v>533</v>
      </c>
      <c r="E278" s="425"/>
      <c r="F278" s="428">
        <v>5000</v>
      </c>
      <c r="G278" s="425"/>
      <c r="H278" s="298" t="s">
        <v>525</v>
      </c>
      <c r="I278" s="427" t="s">
        <v>547</v>
      </c>
      <c r="J278" s="425"/>
    </row>
    <row r="279" spans="2:10" ht="15" customHeight="1" x14ac:dyDescent="0.25">
      <c r="B279" s="427">
        <v>15</v>
      </c>
      <c r="C279" s="425"/>
      <c r="D279" s="427" t="s">
        <v>533</v>
      </c>
      <c r="E279" s="425"/>
      <c r="F279" s="428">
        <v>3300</v>
      </c>
      <c r="G279" s="425"/>
      <c r="H279" s="298" t="s">
        <v>525</v>
      </c>
      <c r="I279" s="427" t="s">
        <v>548</v>
      </c>
      <c r="J279" s="425"/>
    </row>
    <row r="280" spans="2:10" ht="15" customHeight="1" x14ac:dyDescent="0.25">
      <c r="B280" s="427">
        <v>16</v>
      </c>
      <c r="C280" s="425"/>
      <c r="D280" s="427" t="s">
        <v>533</v>
      </c>
      <c r="E280" s="425"/>
      <c r="F280" s="428">
        <v>4500</v>
      </c>
      <c r="G280" s="425"/>
      <c r="H280" s="298" t="s">
        <v>525</v>
      </c>
      <c r="I280" s="427" t="s">
        <v>549</v>
      </c>
      <c r="J280" s="425"/>
    </row>
    <row r="281" spans="2:10" ht="15" customHeight="1" x14ac:dyDescent="0.25">
      <c r="B281" s="427">
        <v>17</v>
      </c>
      <c r="C281" s="425"/>
      <c r="D281" s="427" t="s">
        <v>533</v>
      </c>
      <c r="E281" s="425"/>
      <c r="F281" s="428">
        <v>2800</v>
      </c>
      <c r="G281" s="425"/>
      <c r="H281" s="298" t="s">
        <v>525</v>
      </c>
      <c r="I281" s="427" t="s">
        <v>550</v>
      </c>
      <c r="J281" s="425"/>
    </row>
    <row r="282" spans="2:10" x14ac:dyDescent="0.25">
      <c r="B282" s="424"/>
      <c r="C282" s="425"/>
      <c r="D282" s="424" t="s">
        <v>210</v>
      </c>
      <c r="E282" s="425"/>
      <c r="F282" s="426">
        <v>57730</v>
      </c>
      <c r="G282" s="425"/>
      <c r="H282" s="297"/>
      <c r="I282" s="424"/>
      <c r="J282" s="425"/>
    </row>
    <row r="283" spans="2:10" ht="45.6" customHeight="1" x14ac:dyDescent="0.25">
      <c r="B283" s="429" t="s">
        <v>551</v>
      </c>
      <c r="C283" s="430"/>
      <c r="D283" s="430"/>
      <c r="E283" s="430"/>
      <c r="F283" s="430"/>
      <c r="G283" s="430"/>
      <c r="H283" s="430"/>
      <c r="I283" s="430"/>
      <c r="J283" s="430"/>
    </row>
    <row r="284" spans="2:10" ht="15" customHeight="1" x14ac:dyDescent="0.25">
      <c r="B284" s="424" t="s">
        <v>181</v>
      </c>
      <c r="C284" s="425"/>
      <c r="D284" s="424" t="s">
        <v>182</v>
      </c>
      <c r="E284" s="425"/>
      <c r="F284" s="424" t="s">
        <v>183</v>
      </c>
      <c r="G284" s="425"/>
      <c r="H284" s="297" t="s">
        <v>184</v>
      </c>
      <c r="I284" s="424" t="s">
        <v>185</v>
      </c>
      <c r="J284" s="425"/>
    </row>
    <row r="285" spans="2:10" ht="15" customHeight="1" x14ac:dyDescent="0.25">
      <c r="B285" s="427">
        <v>1</v>
      </c>
      <c r="C285" s="425"/>
      <c r="D285" s="427" t="s">
        <v>533</v>
      </c>
      <c r="E285" s="425"/>
      <c r="F285" s="428">
        <v>2790</v>
      </c>
      <c r="G285" s="425"/>
      <c r="H285" s="298" t="s">
        <v>408</v>
      </c>
      <c r="I285" s="427" t="s">
        <v>552</v>
      </c>
      <c r="J285" s="425"/>
    </row>
    <row r="286" spans="2:10" ht="15" customHeight="1" x14ac:dyDescent="0.25">
      <c r="B286" s="427">
        <v>2</v>
      </c>
      <c r="C286" s="425"/>
      <c r="D286" s="427" t="s">
        <v>533</v>
      </c>
      <c r="E286" s="425"/>
      <c r="F286" s="428">
        <v>1000</v>
      </c>
      <c r="G286" s="425"/>
      <c r="H286" s="298" t="s">
        <v>277</v>
      </c>
      <c r="I286" s="427" t="s">
        <v>553</v>
      </c>
      <c r="J286" s="425"/>
    </row>
    <row r="287" spans="2:10" ht="15" customHeight="1" x14ac:dyDescent="0.25">
      <c r="B287" s="427">
        <v>3</v>
      </c>
      <c r="C287" s="425"/>
      <c r="D287" s="427" t="s">
        <v>533</v>
      </c>
      <c r="E287" s="425"/>
      <c r="F287" s="428">
        <v>1800</v>
      </c>
      <c r="G287" s="425"/>
      <c r="H287" s="298" t="s">
        <v>525</v>
      </c>
      <c r="I287" s="427" t="s">
        <v>554</v>
      </c>
      <c r="J287" s="425"/>
    </row>
    <row r="288" spans="2:10" ht="15" customHeight="1" x14ac:dyDescent="0.25">
      <c r="B288" s="427">
        <v>4</v>
      </c>
      <c r="C288" s="425"/>
      <c r="D288" s="427" t="s">
        <v>533</v>
      </c>
      <c r="E288" s="425"/>
      <c r="F288" s="428">
        <v>4500</v>
      </c>
      <c r="G288" s="425"/>
      <c r="H288" s="298" t="s">
        <v>525</v>
      </c>
      <c r="I288" s="427" t="s">
        <v>555</v>
      </c>
      <c r="J288" s="425"/>
    </row>
    <row r="289" spans="2:10" x14ac:dyDescent="0.25">
      <c r="B289" s="424"/>
      <c r="C289" s="425"/>
      <c r="D289" s="424" t="s">
        <v>210</v>
      </c>
      <c r="E289" s="425"/>
      <c r="F289" s="426">
        <v>10090</v>
      </c>
      <c r="G289" s="425"/>
      <c r="H289" s="297"/>
      <c r="I289" s="424"/>
      <c r="J289" s="425"/>
    </row>
    <row r="290" spans="2:10" ht="12.6" customHeight="1" x14ac:dyDescent="0.25"/>
    <row r="291" spans="2:10" ht="108.4" customHeight="1" x14ac:dyDescent="0.25"/>
    <row r="292" spans="2:10" x14ac:dyDescent="0.25">
      <c r="E292" s="302" t="s">
        <v>556</v>
      </c>
      <c r="F292" s="303">
        <f>F26</f>
        <v>3918687.9</v>
      </c>
    </row>
    <row r="293" spans="2:10" x14ac:dyDescent="0.25">
      <c r="E293" s="302" t="s">
        <v>557</v>
      </c>
      <c r="F293" s="304">
        <f>F35+F73+F95+F104+F129+F198+F254+F258+F262</f>
        <v>235919.26</v>
      </c>
    </row>
    <row r="294" spans="2:10" x14ac:dyDescent="0.25">
      <c r="E294" s="302" t="s">
        <v>558</v>
      </c>
      <c r="F294" s="304">
        <f>F282+F289</f>
        <v>67820</v>
      </c>
    </row>
    <row r="295" spans="2:10" x14ac:dyDescent="0.25">
      <c r="E295" s="302" t="s">
        <v>210</v>
      </c>
      <c r="F295" s="303">
        <f>F292+F293+F294</f>
        <v>4222427.16</v>
      </c>
    </row>
    <row r="299" spans="2:10" x14ac:dyDescent="0.25">
      <c r="F299" s="301"/>
    </row>
  </sheetData>
  <mergeCells count="1079">
    <mergeCell ref="D2:F2"/>
    <mergeCell ref="C5:E5"/>
    <mergeCell ref="C7:E8"/>
    <mergeCell ref="C9:E9"/>
    <mergeCell ref="B12:J12"/>
    <mergeCell ref="B13:C13"/>
    <mergeCell ref="D13:E13"/>
    <mergeCell ref="F13:G13"/>
    <mergeCell ref="I13:J13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B24:C24"/>
    <mergeCell ref="D24:E24"/>
    <mergeCell ref="F24:G24"/>
    <mergeCell ref="I24:J24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31:C31"/>
    <mergeCell ref="D31:E31"/>
    <mergeCell ref="F31:G31"/>
    <mergeCell ref="I31:J31"/>
    <mergeCell ref="B32:C32"/>
    <mergeCell ref="D32:E32"/>
    <mergeCell ref="F32:G32"/>
    <mergeCell ref="I32:J32"/>
    <mergeCell ref="B29:C29"/>
    <mergeCell ref="D29:E29"/>
    <mergeCell ref="F29:G29"/>
    <mergeCell ref="I29:J29"/>
    <mergeCell ref="B30:C30"/>
    <mergeCell ref="D30:E30"/>
    <mergeCell ref="F30:G30"/>
    <mergeCell ref="I30:J30"/>
    <mergeCell ref="B26:C26"/>
    <mergeCell ref="D26:E26"/>
    <mergeCell ref="F26:G26"/>
    <mergeCell ref="I26:J26"/>
    <mergeCell ref="B27:J27"/>
    <mergeCell ref="B28:C28"/>
    <mergeCell ref="D28:E28"/>
    <mergeCell ref="F28:G28"/>
    <mergeCell ref="I28:J28"/>
    <mergeCell ref="B35:C35"/>
    <mergeCell ref="D35:E35"/>
    <mergeCell ref="F35:G35"/>
    <mergeCell ref="I35:J35"/>
    <mergeCell ref="B36:J36"/>
    <mergeCell ref="B37:C37"/>
    <mergeCell ref="D37:E37"/>
    <mergeCell ref="F37:G37"/>
    <mergeCell ref="I37:J37"/>
    <mergeCell ref="B33:C33"/>
    <mergeCell ref="D33:E33"/>
    <mergeCell ref="F33:G33"/>
    <mergeCell ref="I33:J33"/>
    <mergeCell ref="B34:C34"/>
    <mergeCell ref="D34:E34"/>
    <mergeCell ref="F34:G34"/>
    <mergeCell ref="I34:J34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4:J74"/>
    <mergeCell ref="B75:C75"/>
    <mergeCell ref="D75:E75"/>
    <mergeCell ref="F75:G75"/>
    <mergeCell ref="I75:J75"/>
    <mergeCell ref="B76:C76"/>
    <mergeCell ref="D76:E76"/>
    <mergeCell ref="F76:G76"/>
    <mergeCell ref="I76:J76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95:C95"/>
    <mergeCell ref="D95:E95"/>
    <mergeCell ref="F95:G95"/>
    <mergeCell ref="I95:J95"/>
    <mergeCell ref="B96:J96"/>
    <mergeCell ref="B97:C97"/>
    <mergeCell ref="D97:E97"/>
    <mergeCell ref="F97:G97"/>
    <mergeCell ref="I97:J97"/>
    <mergeCell ref="B93:C93"/>
    <mergeCell ref="D93:E93"/>
    <mergeCell ref="F93:G93"/>
    <mergeCell ref="I93:J93"/>
    <mergeCell ref="B94:C94"/>
    <mergeCell ref="D94:E94"/>
    <mergeCell ref="F94:G94"/>
    <mergeCell ref="I94:J94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100:C100"/>
    <mergeCell ref="D100:E100"/>
    <mergeCell ref="F100:G100"/>
    <mergeCell ref="I100:J100"/>
    <mergeCell ref="B101:C101"/>
    <mergeCell ref="D101:E101"/>
    <mergeCell ref="F101:G101"/>
    <mergeCell ref="I101:J101"/>
    <mergeCell ref="B98:C98"/>
    <mergeCell ref="D98:E98"/>
    <mergeCell ref="F98:G98"/>
    <mergeCell ref="I98:J98"/>
    <mergeCell ref="B99:C99"/>
    <mergeCell ref="D99:E99"/>
    <mergeCell ref="F99:G99"/>
    <mergeCell ref="I99:J99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04:C104"/>
    <mergeCell ref="D104:E104"/>
    <mergeCell ref="F104:G104"/>
    <mergeCell ref="I104:J104"/>
    <mergeCell ref="B105:J105"/>
    <mergeCell ref="B106:C106"/>
    <mergeCell ref="D106:E106"/>
    <mergeCell ref="F106:G106"/>
    <mergeCell ref="I106:J106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29:C129"/>
    <mergeCell ref="D129:E129"/>
    <mergeCell ref="F129:G129"/>
    <mergeCell ref="I129:J129"/>
    <mergeCell ref="B130:J130"/>
    <mergeCell ref="B131:C131"/>
    <mergeCell ref="D131:E131"/>
    <mergeCell ref="F131:G131"/>
    <mergeCell ref="I131:J131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90:C190"/>
    <mergeCell ref="D190:E190"/>
    <mergeCell ref="F190:G190"/>
    <mergeCell ref="I190:J190"/>
    <mergeCell ref="B191:C191"/>
    <mergeCell ref="D191:E191"/>
    <mergeCell ref="F191:G191"/>
    <mergeCell ref="I191:J191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96:C196"/>
    <mergeCell ref="D196:E196"/>
    <mergeCell ref="F196:G196"/>
    <mergeCell ref="I196:J196"/>
    <mergeCell ref="B197:C197"/>
    <mergeCell ref="D197:E197"/>
    <mergeCell ref="F197:G197"/>
    <mergeCell ref="I197:J197"/>
    <mergeCell ref="B194:C194"/>
    <mergeCell ref="D194:E194"/>
    <mergeCell ref="F194:G194"/>
    <mergeCell ref="I194:J194"/>
    <mergeCell ref="B195:C195"/>
    <mergeCell ref="D195:E195"/>
    <mergeCell ref="F195:G195"/>
    <mergeCell ref="I195:J195"/>
    <mergeCell ref="B192:C192"/>
    <mergeCell ref="D192:E192"/>
    <mergeCell ref="F192:G192"/>
    <mergeCell ref="I192:J192"/>
    <mergeCell ref="B193:C193"/>
    <mergeCell ref="D193:E193"/>
    <mergeCell ref="F193:G193"/>
    <mergeCell ref="I193:J193"/>
    <mergeCell ref="B203:C203"/>
    <mergeCell ref="D203:E203"/>
    <mergeCell ref="F203:G203"/>
    <mergeCell ref="I203:J203"/>
    <mergeCell ref="B204:C204"/>
    <mergeCell ref="D204:E204"/>
    <mergeCell ref="F204:G204"/>
    <mergeCell ref="I204:J204"/>
    <mergeCell ref="B201:C201"/>
    <mergeCell ref="D201:E201"/>
    <mergeCell ref="F201:G201"/>
    <mergeCell ref="I201:J201"/>
    <mergeCell ref="B202:C202"/>
    <mergeCell ref="D202:E202"/>
    <mergeCell ref="F202:G202"/>
    <mergeCell ref="I202:J202"/>
    <mergeCell ref="B198:C198"/>
    <mergeCell ref="D198:E198"/>
    <mergeCell ref="F198:G198"/>
    <mergeCell ref="I198:J198"/>
    <mergeCell ref="B199:J199"/>
    <mergeCell ref="B200:C200"/>
    <mergeCell ref="D200:E200"/>
    <mergeCell ref="F200:G200"/>
    <mergeCell ref="I200:J200"/>
    <mergeCell ref="B209:C209"/>
    <mergeCell ref="D209:E209"/>
    <mergeCell ref="F209:G209"/>
    <mergeCell ref="I209:J209"/>
    <mergeCell ref="B210:C210"/>
    <mergeCell ref="D210:E210"/>
    <mergeCell ref="F210:G210"/>
    <mergeCell ref="I210:J210"/>
    <mergeCell ref="B207:C207"/>
    <mergeCell ref="D207:E207"/>
    <mergeCell ref="F207:G207"/>
    <mergeCell ref="I207:J207"/>
    <mergeCell ref="B208:C208"/>
    <mergeCell ref="D208:E208"/>
    <mergeCell ref="F208:G208"/>
    <mergeCell ref="I208:J208"/>
    <mergeCell ref="B205:C205"/>
    <mergeCell ref="D205:E205"/>
    <mergeCell ref="F205:G205"/>
    <mergeCell ref="I205:J205"/>
    <mergeCell ref="B206:C206"/>
    <mergeCell ref="D206:E206"/>
    <mergeCell ref="F206:G206"/>
    <mergeCell ref="I206:J206"/>
    <mergeCell ref="B215:C215"/>
    <mergeCell ref="D215:E215"/>
    <mergeCell ref="F215:G215"/>
    <mergeCell ref="I215:J215"/>
    <mergeCell ref="B216:C216"/>
    <mergeCell ref="D216:E216"/>
    <mergeCell ref="F216:G216"/>
    <mergeCell ref="I216:J216"/>
    <mergeCell ref="B213:C213"/>
    <mergeCell ref="D213:E213"/>
    <mergeCell ref="F213:G213"/>
    <mergeCell ref="I213:J213"/>
    <mergeCell ref="B214:C214"/>
    <mergeCell ref="D214:E214"/>
    <mergeCell ref="F214:G214"/>
    <mergeCell ref="I214:J214"/>
    <mergeCell ref="B211:C211"/>
    <mergeCell ref="D211:E211"/>
    <mergeCell ref="F211:G211"/>
    <mergeCell ref="I211:J211"/>
    <mergeCell ref="B212:C212"/>
    <mergeCell ref="D212:E212"/>
    <mergeCell ref="F212:G212"/>
    <mergeCell ref="I212:J212"/>
    <mergeCell ref="B221:C221"/>
    <mergeCell ref="D221:E221"/>
    <mergeCell ref="F221:G221"/>
    <mergeCell ref="I221:J221"/>
    <mergeCell ref="B222:C222"/>
    <mergeCell ref="D222:E222"/>
    <mergeCell ref="F222:G222"/>
    <mergeCell ref="I222:J222"/>
    <mergeCell ref="B219:C219"/>
    <mergeCell ref="D219:E219"/>
    <mergeCell ref="F219:G219"/>
    <mergeCell ref="I219:J219"/>
    <mergeCell ref="B220:C220"/>
    <mergeCell ref="D220:E220"/>
    <mergeCell ref="F220:G220"/>
    <mergeCell ref="I220:J220"/>
    <mergeCell ref="B217:C217"/>
    <mergeCell ref="D217:E217"/>
    <mergeCell ref="F217:G217"/>
    <mergeCell ref="I217:J217"/>
    <mergeCell ref="B218:C218"/>
    <mergeCell ref="D218:E218"/>
    <mergeCell ref="F218:G218"/>
    <mergeCell ref="I218:J218"/>
    <mergeCell ref="B227:C227"/>
    <mergeCell ref="D227:E227"/>
    <mergeCell ref="F227:G227"/>
    <mergeCell ref="I227:J227"/>
    <mergeCell ref="B228:C228"/>
    <mergeCell ref="D228:E228"/>
    <mergeCell ref="F228:G228"/>
    <mergeCell ref="I228:J228"/>
    <mergeCell ref="B225:C225"/>
    <mergeCell ref="D225:E225"/>
    <mergeCell ref="F225:G225"/>
    <mergeCell ref="I225:J225"/>
    <mergeCell ref="B226:C226"/>
    <mergeCell ref="D226:E226"/>
    <mergeCell ref="F226:G226"/>
    <mergeCell ref="I226:J226"/>
    <mergeCell ref="B223:C223"/>
    <mergeCell ref="D223:E223"/>
    <mergeCell ref="F223:G223"/>
    <mergeCell ref="I223:J223"/>
    <mergeCell ref="B224:C224"/>
    <mergeCell ref="D224:E224"/>
    <mergeCell ref="F224:G224"/>
    <mergeCell ref="I224:J224"/>
    <mergeCell ref="B233:C233"/>
    <mergeCell ref="D233:E233"/>
    <mergeCell ref="F233:G233"/>
    <mergeCell ref="I233:J233"/>
    <mergeCell ref="B234:C234"/>
    <mergeCell ref="D234:E234"/>
    <mergeCell ref="F234:G234"/>
    <mergeCell ref="I234:J234"/>
    <mergeCell ref="B231:C231"/>
    <mergeCell ref="D231:E231"/>
    <mergeCell ref="F231:G231"/>
    <mergeCell ref="I231:J231"/>
    <mergeCell ref="B232:C232"/>
    <mergeCell ref="D232:E232"/>
    <mergeCell ref="F232:G232"/>
    <mergeCell ref="I232:J232"/>
    <mergeCell ref="B229:C229"/>
    <mergeCell ref="D229:E229"/>
    <mergeCell ref="F229:G229"/>
    <mergeCell ref="I229:J229"/>
    <mergeCell ref="B230:C230"/>
    <mergeCell ref="D230:E230"/>
    <mergeCell ref="F230:G230"/>
    <mergeCell ref="I230:J230"/>
    <mergeCell ref="B239:C239"/>
    <mergeCell ref="D239:E239"/>
    <mergeCell ref="F239:G239"/>
    <mergeCell ref="I239:J239"/>
    <mergeCell ref="B240:C240"/>
    <mergeCell ref="D240:E240"/>
    <mergeCell ref="F240:G240"/>
    <mergeCell ref="I240:J240"/>
    <mergeCell ref="B237:C237"/>
    <mergeCell ref="D237:E237"/>
    <mergeCell ref="F237:G237"/>
    <mergeCell ref="I237:J237"/>
    <mergeCell ref="B238:C238"/>
    <mergeCell ref="D238:E238"/>
    <mergeCell ref="F238:G238"/>
    <mergeCell ref="I238:J238"/>
    <mergeCell ref="B235:C235"/>
    <mergeCell ref="D235:E235"/>
    <mergeCell ref="F235:G235"/>
    <mergeCell ref="I235:J235"/>
    <mergeCell ref="B236:C236"/>
    <mergeCell ref="D236:E236"/>
    <mergeCell ref="F236:G236"/>
    <mergeCell ref="I236:J236"/>
    <mergeCell ref="B245:C245"/>
    <mergeCell ref="D245:E245"/>
    <mergeCell ref="F245:G245"/>
    <mergeCell ref="I245:J245"/>
    <mergeCell ref="B246:C246"/>
    <mergeCell ref="D246:E246"/>
    <mergeCell ref="F246:G246"/>
    <mergeCell ref="I246:J246"/>
    <mergeCell ref="B243:C243"/>
    <mergeCell ref="D243:E243"/>
    <mergeCell ref="F243:G243"/>
    <mergeCell ref="I243:J243"/>
    <mergeCell ref="B244:C244"/>
    <mergeCell ref="D244:E244"/>
    <mergeCell ref="F244:G244"/>
    <mergeCell ref="I244:J244"/>
    <mergeCell ref="B241:C241"/>
    <mergeCell ref="D241:E241"/>
    <mergeCell ref="F241:G241"/>
    <mergeCell ref="I241:J241"/>
    <mergeCell ref="B242:C242"/>
    <mergeCell ref="D242:E242"/>
    <mergeCell ref="F242:G242"/>
    <mergeCell ref="I242:J242"/>
    <mergeCell ref="B251:C251"/>
    <mergeCell ref="D251:E251"/>
    <mergeCell ref="F251:G251"/>
    <mergeCell ref="I251:J251"/>
    <mergeCell ref="B252:C252"/>
    <mergeCell ref="D252:E252"/>
    <mergeCell ref="F252:G252"/>
    <mergeCell ref="I252:J252"/>
    <mergeCell ref="B249:C249"/>
    <mergeCell ref="D249:E249"/>
    <mergeCell ref="F249:G249"/>
    <mergeCell ref="I249:J249"/>
    <mergeCell ref="B250:C250"/>
    <mergeCell ref="D250:E250"/>
    <mergeCell ref="F250:G250"/>
    <mergeCell ref="I250:J250"/>
    <mergeCell ref="B247:C247"/>
    <mergeCell ref="D247:E247"/>
    <mergeCell ref="F247:G247"/>
    <mergeCell ref="I247:J247"/>
    <mergeCell ref="B248:C248"/>
    <mergeCell ref="D248:E248"/>
    <mergeCell ref="F248:G248"/>
    <mergeCell ref="I248:J248"/>
    <mergeCell ref="B255:J255"/>
    <mergeCell ref="B256:C256"/>
    <mergeCell ref="D256:E256"/>
    <mergeCell ref="F256:G256"/>
    <mergeCell ref="I256:J256"/>
    <mergeCell ref="B257:C257"/>
    <mergeCell ref="D257:E257"/>
    <mergeCell ref="F257:G257"/>
    <mergeCell ref="I257:J257"/>
    <mergeCell ref="B253:C253"/>
    <mergeCell ref="D253:E253"/>
    <mergeCell ref="F253:G253"/>
    <mergeCell ref="I253:J253"/>
    <mergeCell ref="B254:C254"/>
    <mergeCell ref="D254:E254"/>
    <mergeCell ref="F254:G254"/>
    <mergeCell ref="I254:J254"/>
    <mergeCell ref="B261:C261"/>
    <mergeCell ref="D261:E261"/>
    <mergeCell ref="F261:G261"/>
    <mergeCell ref="I261:J261"/>
    <mergeCell ref="B262:C262"/>
    <mergeCell ref="D262:E262"/>
    <mergeCell ref="F262:G262"/>
    <mergeCell ref="I262:J262"/>
    <mergeCell ref="B258:C258"/>
    <mergeCell ref="D258:E258"/>
    <mergeCell ref="F258:G258"/>
    <mergeCell ref="I258:J258"/>
    <mergeCell ref="B259:J259"/>
    <mergeCell ref="B260:C260"/>
    <mergeCell ref="D260:E260"/>
    <mergeCell ref="F260:G260"/>
    <mergeCell ref="I260:J260"/>
    <mergeCell ref="B266:C266"/>
    <mergeCell ref="D266:E266"/>
    <mergeCell ref="F266:G266"/>
    <mergeCell ref="I266:J266"/>
    <mergeCell ref="B267:C267"/>
    <mergeCell ref="D267:E267"/>
    <mergeCell ref="F267:G267"/>
    <mergeCell ref="I267:J267"/>
    <mergeCell ref="B263:J263"/>
    <mergeCell ref="B264:C264"/>
    <mergeCell ref="D264:E264"/>
    <mergeCell ref="F264:G264"/>
    <mergeCell ref="I264:J264"/>
    <mergeCell ref="B265:C265"/>
    <mergeCell ref="D265:E265"/>
    <mergeCell ref="F265:G265"/>
    <mergeCell ref="I265:J265"/>
    <mergeCell ref="B272:C272"/>
    <mergeCell ref="D272:E272"/>
    <mergeCell ref="F272:G272"/>
    <mergeCell ref="I272:J272"/>
    <mergeCell ref="B273:C273"/>
    <mergeCell ref="D273:E273"/>
    <mergeCell ref="F273:G273"/>
    <mergeCell ref="I273:J273"/>
    <mergeCell ref="B270:C270"/>
    <mergeCell ref="D270:E270"/>
    <mergeCell ref="F270:G270"/>
    <mergeCell ref="I270:J270"/>
    <mergeCell ref="B271:C271"/>
    <mergeCell ref="D271:E271"/>
    <mergeCell ref="F271:G271"/>
    <mergeCell ref="I271:J271"/>
    <mergeCell ref="B268:C268"/>
    <mergeCell ref="D268:E268"/>
    <mergeCell ref="F268:G268"/>
    <mergeCell ref="I268:J268"/>
    <mergeCell ref="B269:C269"/>
    <mergeCell ref="D269:E269"/>
    <mergeCell ref="F269:G269"/>
    <mergeCell ref="I269:J269"/>
    <mergeCell ref="B278:C278"/>
    <mergeCell ref="D278:E278"/>
    <mergeCell ref="F278:G278"/>
    <mergeCell ref="I278:J278"/>
    <mergeCell ref="B279:C279"/>
    <mergeCell ref="D279:E279"/>
    <mergeCell ref="F279:G279"/>
    <mergeCell ref="I279:J279"/>
    <mergeCell ref="B276:C276"/>
    <mergeCell ref="D276:E276"/>
    <mergeCell ref="F276:G276"/>
    <mergeCell ref="I276:J276"/>
    <mergeCell ref="B277:C277"/>
    <mergeCell ref="D277:E277"/>
    <mergeCell ref="F277:G277"/>
    <mergeCell ref="I277:J277"/>
    <mergeCell ref="B274:C274"/>
    <mergeCell ref="D274:E274"/>
    <mergeCell ref="F274:G274"/>
    <mergeCell ref="I274:J274"/>
    <mergeCell ref="B275:C275"/>
    <mergeCell ref="D275:E275"/>
    <mergeCell ref="F275:G275"/>
    <mergeCell ref="I275:J275"/>
    <mergeCell ref="B282:C282"/>
    <mergeCell ref="D282:E282"/>
    <mergeCell ref="F282:G282"/>
    <mergeCell ref="I282:J282"/>
    <mergeCell ref="B283:J283"/>
    <mergeCell ref="B284:C284"/>
    <mergeCell ref="D284:E284"/>
    <mergeCell ref="F284:G284"/>
    <mergeCell ref="I284:J284"/>
    <mergeCell ref="B280:C280"/>
    <mergeCell ref="D280:E280"/>
    <mergeCell ref="F280:G280"/>
    <mergeCell ref="I280:J280"/>
    <mergeCell ref="B281:C281"/>
    <mergeCell ref="D281:E281"/>
    <mergeCell ref="F281:G281"/>
    <mergeCell ref="I281:J281"/>
    <mergeCell ref="B289:C289"/>
    <mergeCell ref="D289:E289"/>
    <mergeCell ref="F289:G289"/>
    <mergeCell ref="I289:J289"/>
    <mergeCell ref="B287:C287"/>
    <mergeCell ref="D287:E287"/>
    <mergeCell ref="F287:G287"/>
    <mergeCell ref="I287:J287"/>
    <mergeCell ref="B288:C288"/>
    <mergeCell ref="D288:E288"/>
    <mergeCell ref="F288:G288"/>
    <mergeCell ref="I288:J288"/>
    <mergeCell ref="B285:C285"/>
    <mergeCell ref="D285:E285"/>
    <mergeCell ref="F285:G285"/>
    <mergeCell ref="I285:J285"/>
    <mergeCell ref="B286:C286"/>
    <mergeCell ref="D286:E286"/>
    <mergeCell ref="F286:G286"/>
    <mergeCell ref="I286:J286"/>
  </mergeCells>
  <pageMargins left="0.7" right="0.7" top="0.75" bottom="0.75" header="0.3" footer="0.3"/>
  <pageSetup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6"/>
  <sheetViews>
    <sheetView view="pageBreakPreview" topLeftCell="A736" zoomScale="60" zoomScaleNormal="100" workbookViewId="0">
      <selection sqref="A1:XFD1048576"/>
    </sheetView>
  </sheetViews>
  <sheetFormatPr defaultRowHeight="15" x14ac:dyDescent="0.25"/>
  <cols>
    <col min="1" max="1" width="2.28515625" customWidth="1"/>
    <col min="2" max="2" width="0" hidden="1" customWidth="1"/>
    <col min="3" max="3" width="5.85546875" customWidth="1"/>
    <col min="4" max="4" width="6.5703125" customWidth="1"/>
    <col min="5" max="5" width="67.140625" customWidth="1"/>
    <col min="6" max="6" width="13.42578125" customWidth="1"/>
    <col min="7" max="7" width="11.140625" customWidth="1"/>
    <col min="8" max="8" width="14.85546875" customWidth="1"/>
    <col min="9" max="9" width="63.140625" customWidth="1"/>
    <col min="10" max="10" width="5" customWidth="1"/>
    <col min="11" max="11" width="0.85546875" customWidth="1"/>
    <col min="12" max="12" width="1.42578125" customWidth="1"/>
    <col min="250" max="250" width="2.28515625" customWidth="1"/>
    <col min="251" max="251" width="0" hidden="1" customWidth="1"/>
    <col min="252" max="252" width="11.7109375" customWidth="1"/>
    <col min="253" max="253" width="19.42578125" customWidth="1"/>
    <col min="254" max="254" width="8.5703125" customWidth="1"/>
    <col min="255" max="255" width="1.28515625" customWidth="1"/>
    <col min="256" max="256" width="6.7109375" customWidth="1"/>
    <col min="257" max="257" width="11.140625" customWidth="1"/>
    <col min="258" max="258" width="7.5703125" customWidth="1"/>
    <col min="259" max="259" width="7" customWidth="1"/>
    <col min="260" max="260" width="6.5703125" customWidth="1"/>
    <col min="261" max="261" width="9.28515625" customWidth="1"/>
    <col min="262" max="262" width="7.42578125" customWidth="1"/>
    <col min="263" max="263" width="11.140625" customWidth="1"/>
    <col min="264" max="264" width="14.85546875" customWidth="1"/>
    <col min="265" max="265" width="18.5703125" customWidth="1"/>
    <col min="266" max="266" width="5" customWidth="1"/>
    <col min="267" max="267" width="0.85546875" customWidth="1"/>
    <col min="268" max="268" width="1.42578125" customWidth="1"/>
    <col min="506" max="506" width="2.28515625" customWidth="1"/>
    <col min="507" max="507" width="0" hidden="1" customWidth="1"/>
    <col min="508" max="508" width="11.7109375" customWidth="1"/>
    <col min="509" max="509" width="19.42578125" customWidth="1"/>
    <col min="510" max="510" width="8.5703125" customWidth="1"/>
    <col min="511" max="511" width="1.28515625" customWidth="1"/>
    <col min="512" max="512" width="6.7109375" customWidth="1"/>
    <col min="513" max="513" width="11.140625" customWidth="1"/>
    <col min="514" max="514" width="7.5703125" customWidth="1"/>
    <col min="515" max="515" width="7" customWidth="1"/>
    <col min="516" max="516" width="6.5703125" customWidth="1"/>
    <col min="517" max="517" width="9.28515625" customWidth="1"/>
    <col min="518" max="518" width="7.42578125" customWidth="1"/>
    <col min="519" max="519" width="11.140625" customWidth="1"/>
    <col min="520" max="520" width="14.85546875" customWidth="1"/>
    <col min="521" max="521" width="18.5703125" customWidth="1"/>
    <col min="522" max="522" width="5" customWidth="1"/>
    <col min="523" max="523" width="0.85546875" customWidth="1"/>
    <col min="524" max="524" width="1.42578125" customWidth="1"/>
    <col min="762" max="762" width="2.28515625" customWidth="1"/>
    <col min="763" max="763" width="0" hidden="1" customWidth="1"/>
    <col min="764" max="764" width="11.7109375" customWidth="1"/>
    <col min="765" max="765" width="19.42578125" customWidth="1"/>
    <col min="766" max="766" width="8.5703125" customWidth="1"/>
    <col min="767" max="767" width="1.28515625" customWidth="1"/>
    <col min="768" max="768" width="6.7109375" customWidth="1"/>
    <col min="769" max="769" width="11.140625" customWidth="1"/>
    <col min="770" max="770" width="7.5703125" customWidth="1"/>
    <col min="771" max="771" width="7" customWidth="1"/>
    <col min="772" max="772" width="6.5703125" customWidth="1"/>
    <col min="773" max="773" width="9.28515625" customWidth="1"/>
    <col min="774" max="774" width="7.42578125" customWidth="1"/>
    <col min="775" max="775" width="11.140625" customWidth="1"/>
    <col min="776" max="776" width="14.85546875" customWidth="1"/>
    <col min="777" max="777" width="18.5703125" customWidth="1"/>
    <col min="778" max="778" width="5" customWidth="1"/>
    <col min="779" max="779" width="0.85546875" customWidth="1"/>
    <col min="780" max="780" width="1.42578125" customWidth="1"/>
    <col min="1018" max="1018" width="2.28515625" customWidth="1"/>
    <col min="1019" max="1019" width="0" hidden="1" customWidth="1"/>
    <col min="1020" max="1020" width="11.7109375" customWidth="1"/>
    <col min="1021" max="1021" width="19.42578125" customWidth="1"/>
    <col min="1022" max="1022" width="8.5703125" customWidth="1"/>
    <col min="1023" max="1023" width="1.28515625" customWidth="1"/>
    <col min="1024" max="1024" width="6.7109375" customWidth="1"/>
    <col min="1025" max="1025" width="11.140625" customWidth="1"/>
    <col min="1026" max="1026" width="7.5703125" customWidth="1"/>
    <col min="1027" max="1027" width="7" customWidth="1"/>
    <col min="1028" max="1028" width="6.5703125" customWidth="1"/>
    <col min="1029" max="1029" width="9.28515625" customWidth="1"/>
    <col min="1030" max="1030" width="7.42578125" customWidth="1"/>
    <col min="1031" max="1031" width="11.140625" customWidth="1"/>
    <col min="1032" max="1032" width="14.85546875" customWidth="1"/>
    <col min="1033" max="1033" width="18.5703125" customWidth="1"/>
    <col min="1034" max="1034" width="5" customWidth="1"/>
    <col min="1035" max="1035" width="0.85546875" customWidth="1"/>
    <col min="1036" max="1036" width="1.42578125" customWidth="1"/>
    <col min="1274" max="1274" width="2.28515625" customWidth="1"/>
    <col min="1275" max="1275" width="0" hidden="1" customWidth="1"/>
    <col min="1276" max="1276" width="11.7109375" customWidth="1"/>
    <col min="1277" max="1277" width="19.42578125" customWidth="1"/>
    <col min="1278" max="1278" width="8.5703125" customWidth="1"/>
    <col min="1279" max="1279" width="1.28515625" customWidth="1"/>
    <col min="1280" max="1280" width="6.7109375" customWidth="1"/>
    <col min="1281" max="1281" width="11.140625" customWidth="1"/>
    <col min="1282" max="1282" width="7.5703125" customWidth="1"/>
    <col min="1283" max="1283" width="7" customWidth="1"/>
    <col min="1284" max="1284" width="6.5703125" customWidth="1"/>
    <col min="1285" max="1285" width="9.28515625" customWidth="1"/>
    <col min="1286" max="1286" width="7.42578125" customWidth="1"/>
    <col min="1287" max="1287" width="11.140625" customWidth="1"/>
    <col min="1288" max="1288" width="14.85546875" customWidth="1"/>
    <col min="1289" max="1289" width="18.5703125" customWidth="1"/>
    <col min="1290" max="1290" width="5" customWidth="1"/>
    <col min="1291" max="1291" width="0.85546875" customWidth="1"/>
    <col min="1292" max="1292" width="1.42578125" customWidth="1"/>
    <col min="1530" max="1530" width="2.28515625" customWidth="1"/>
    <col min="1531" max="1531" width="0" hidden="1" customWidth="1"/>
    <col min="1532" max="1532" width="11.7109375" customWidth="1"/>
    <col min="1533" max="1533" width="19.42578125" customWidth="1"/>
    <col min="1534" max="1534" width="8.5703125" customWidth="1"/>
    <col min="1535" max="1535" width="1.28515625" customWidth="1"/>
    <col min="1536" max="1536" width="6.7109375" customWidth="1"/>
    <col min="1537" max="1537" width="11.140625" customWidth="1"/>
    <col min="1538" max="1538" width="7.5703125" customWidth="1"/>
    <col min="1539" max="1539" width="7" customWidth="1"/>
    <col min="1540" max="1540" width="6.5703125" customWidth="1"/>
    <col min="1541" max="1541" width="9.28515625" customWidth="1"/>
    <col min="1542" max="1542" width="7.42578125" customWidth="1"/>
    <col min="1543" max="1543" width="11.140625" customWidth="1"/>
    <col min="1544" max="1544" width="14.85546875" customWidth="1"/>
    <col min="1545" max="1545" width="18.5703125" customWidth="1"/>
    <col min="1546" max="1546" width="5" customWidth="1"/>
    <col min="1547" max="1547" width="0.85546875" customWidth="1"/>
    <col min="1548" max="1548" width="1.42578125" customWidth="1"/>
    <col min="1786" max="1786" width="2.28515625" customWidth="1"/>
    <col min="1787" max="1787" width="0" hidden="1" customWidth="1"/>
    <col min="1788" max="1788" width="11.7109375" customWidth="1"/>
    <col min="1789" max="1789" width="19.42578125" customWidth="1"/>
    <col min="1790" max="1790" width="8.5703125" customWidth="1"/>
    <col min="1791" max="1791" width="1.28515625" customWidth="1"/>
    <col min="1792" max="1792" width="6.7109375" customWidth="1"/>
    <col min="1793" max="1793" width="11.140625" customWidth="1"/>
    <col min="1794" max="1794" width="7.5703125" customWidth="1"/>
    <col min="1795" max="1795" width="7" customWidth="1"/>
    <col min="1796" max="1796" width="6.5703125" customWidth="1"/>
    <col min="1797" max="1797" width="9.28515625" customWidth="1"/>
    <col min="1798" max="1798" width="7.42578125" customWidth="1"/>
    <col min="1799" max="1799" width="11.140625" customWidth="1"/>
    <col min="1800" max="1800" width="14.85546875" customWidth="1"/>
    <col min="1801" max="1801" width="18.5703125" customWidth="1"/>
    <col min="1802" max="1802" width="5" customWidth="1"/>
    <col min="1803" max="1803" width="0.85546875" customWidth="1"/>
    <col min="1804" max="1804" width="1.42578125" customWidth="1"/>
    <col min="2042" max="2042" width="2.28515625" customWidth="1"/>
    <col min="2043" max="2043" width="0" hidden="1" customWidth="1"/>
    <col min="2044" max="2044" width="11.7109375" customWidth="1"/>
    <col min="2045" max="2045" width="19.42578125" customWidth="1"/>
    <col min="2046" max="2046" width="8.5703125" customWidth="1"/>
    <col min="2047" max="2047" width="1.28515625" customWidth="1"/>
    <col min="2048" max="2048" width="6.7109375" customWidth="1"/>
    <col min="2049" max="2049" width="11.140625" customWidth="1"/>
    <col min="2050" max="2050" width="7.5703125" customWidth="1"/>
    <col min="2051" max="2051" width="7" customWidth="1"/>
    <col min="2052" max="2052" width="6.5703125" customWidth="1"/>
    <col min="2053" max="2053" width="9.28515625" customWidth="1"/>
    <col min="2054" max="2054" width="7.42578125" customWidth="1"/>
    <col min="2055" max="2055" width="11.140625" customWidth="1"/>
    <col min="2056" max="2056" width="14.85546875" customWidth="1"/>
    <col min="2057" max="2057" width="18.5703125" customWidth="1"/>
    <col min="2058" max="2058" width="5" customWidth="1"/>
    <col min="2059" max="2059" width="0.85546875" customWidth="1"/>
    <col min="2060" max="2060" width="1.42578125" customWidth="1"/>
    <col min="2298" max="2298" width="2.28515625" customWidth="1"/>
    <col min="2299" max="2299" width="0" hidden="1" customWidth="1"/>
    <col min="2300" max="2300" width="11.7109375" customWidth="1"/>
    <col min="2301" max="2301" width="19.42578125" customWidth="1"/>
    <col min="2302" max="2302" width="8.5703125" customWidth="1"/>
    <col min="2303" max="2303" width="1.28515625" customWidth="1"/>
    <col min="2304" max="2304" width="6.7109375" customWidth="1"/>
    <col min="2305" max="2305" width="11.140625" customWidth="1"/>
    <col min="2306" max="2306" width="7.5703125" customWidth="1"/>
    <col min="2307" max="2307" width="7" customWidth="1"/>
    <col min="2308" max="2308" width="6.5703125" customWidth="1"/>
    <col min="2309" max="2309" width="9.28515625" customWidth="1"/>
    <col min="2310" max="2310" width="7.42578125" customWidth="1"/>
    <col min="2311" max="2311" width="11.140625" customWidth="1"/>
    <col min="2312" max="2312" width="14.85546875" customWidth="1"/>
    <col min="2313" max="2313" width="18.5703125" customWidth="1"/>
    <col min="2314" max="2314" width="5" customWidth="1"/>
    <col min="2315" max="2315" width="0.85546875" customWidth="1"/>
    <col min="2316" max="2316" width="1.42578125" customWidth="1"/>
    <col min="2554" max="2554" width="2.28515625" customWidth="1"/>
    <col min="2555" max="2555" width="0" hidden="1" customWidth="1"/>
    <col min="2556" max="2556" width="11.7109375" customWidth="1"/>
    <col min="2557" max="2557" width="19.42578125" customWidth="1"/>
    <col min="2558" max="2558" width="8.5703125" customWidth="1"/>
    <col min="2559" max="2559" width="1.28515625" customWidth="1"/>
    <col min="2560" max="2560" width="6.7109375" customWidth="1"/>
    <col min="2561" max="2561" width="11.140625" customWidth="1"/>
    <col min="2562" max="2562" width="7.5703125" customWidth="1"/>
    <col min="2563" max="2563" width="7" customWidth="1"/>
    <col min="2564" max="2564" width="6.5703125" customWidth="1"/>
    <col min="2565" max="2565" width="9.28515625" customWidth="1"/>
    <col min="2566" max="2566" width="7.42578125" customWidth="1"/>
    <col min="2567" max="2567" width="11.140625" customWidth="1"/>
    <col min="2568" max="2568" width="14.85546875" customWidth="1"/>
    <col min="2569" max="2569" width="18.5703125" customWidth="1"/>
    <col min="2570" max="2570" width="5" customWidth="1"/>
    <col min="2571" max="2571" width="0.85546875" customWidth="1"/>
    <col min="2572" max="2572" width="1.42578125" customWidth="1"/>
    <col min="2810" max="2810" width="2.28515625" customWidth="1"/>
    <col min="2811" max="2811" width="0" hidden="1" customWidth="1"/>
    <col min="2812" max="2812" width="11.7109375" customWidth="1"/>
    <col min="2813" max="2813" width="19.42578125" customWidth="1"/>
    <col min="2814" max="2814" width="8.5703125" customWidth="1"/>
    <col min="2815" max="2815" width="1.28515625" customWidth="1"/>
    <col min="2816" max="2816" width="6.7109375" customWidth="1"/>
    <col min="2817" max="2817" width="11.140625" customWidth="1"/>
    <col min="2818" max="2818" width="7.5703125" customWidth="1"/>
    <col min="2819" max="2819" width="7" customWidth="1"/>
    <col min="2820" max="2820" width="6.5703125" customWidth="1"/>
    <col min="2821" max="2821" width="9.28515625" customWidth="1"/>
    <col min="2822" max="2822" width="7.42578125" customWidth="1"/>
    <col min="2823" max="2823" width="11.140625" customWidth="1"/>
    <col min="2824" max="2824" width="14.85546875" customWidth="1"/>
    <col min="2825" max="2825" width="18.5703125" customWidth="1"/>
    <col min="2826" max="2826" width="5" customWidth="1"/>
    <col min="2827" max="2827" width="0.85546875" customWidth="1"/>
    <col min="2828" max="2828" width="1.42578125" customWidth="1"/>
    <col min="3066" max="3066" width="2.28515625" customWidth="1"/>
    <col min="3067" max="3067" width="0" hidden="1" customWidth="1"/>
    <col min="3068" max="3068" width="11.7109375" customWidth="1"/>
    <col min="3069" max="3069" width="19.42578125" customWidth="1"/>
    <col min="3070" max="3070" width="8.5703125" customWidth="1"/>
    <col min="3071" max="3071" width="1.28515625" customWidth="1"/>
    <col min="3072" max="3072" width="6.7109375" customWidth="1"/>
    <col min="3073" max="3073" width="11.140625" customWidth="1"/>
    <col min="3074" max="3074" width="7.5703125" customWidth="1"/>
    <col min="3075" max="3075" width="7" customWidth="1"/>
    <col min="3076" max="3076" width="6.5703125" customWidth="1"/>
    <col min="3077" max="3077" width="9.28515625" customWidth="1"/>
    <col min="3078" max="3078" width="7.42578125" customWidth="1"/>
    <col min="3079" max="3079" width="11.140625" customWidth="1"/>
    <col min="3080" max="3080" width="14.85546875" customWidth="1"/>
    <col min="3081" max="3081" width="18.5703125" customWidth="1"/>
    <col min="3082" max="3082" width="5" customWidth="1"/>
    <col min="3083" max="3083" width="0.85546875" customWidth="1"/>
    <col min="3084" max="3084" width="1.42578125" customWidth="1"/>
    <col min="3322" max="3322" width="2.28515625" customWidth="1"/>
    <col min="3323" max="3323" width="0" hidden="1" customWidth="1"/>
    <col min="3324" max="3324" width="11.7109375" customWidth="1"/>
    <col min="3325" max="3325" width="19.42578125" customWidth="1"/>
    <col min="3326" max="3326" width="8.5703125" customWidth="1"/>
    <col min="3327" max="3327" width="1.28515625" customWidth="1"/>
    <col min="3328" max="3328" width="6.7109375" customWidth="1"/>
    <col min="3329" max="3329" width="11.140625" customWidth="1"/>
    <col min="3330" max="3330" width="7.5703125" customWidth="1"/>
    <col min="3331" max="3331" width="7" customWidth="1"/>
    <col min="3332" max="3332" width="6.5703125" customWidth="1"/>
    <col min="3333" max="3333" width="9.28515625" customWidth="1"/>
    <col min="3334" max="3334" width="7.42578125" customWidth="1"/>
    <col min="3335" max="3335" width="11.140625" customWidth="1"/>
    <col min="3336" max="3336" width="14.85546875" customWidth="1"/>
    <col min="3337" max="3337" width="18.5703125" customWidth="1"/>
    <col min="3338" max="3338" width="5" customWidth="1"/>
    <col min="3339" max="3339" width="0.85546875" customWidth="1"/>
    <col min="3340" max="3340" width="1.42578125" customWidth="1"/>
    <col min="3578" max="3578" width="2.28515625" customWidth="1"/>
    <col min="3579" max="3579" width="0" hidden="1" customWidth="1"/>
    <col min="3580" max="3580" width="11.7109375" customWidth="1"/>
    <col min="3581" max="3581" width="19.42578125" customWidth="1"/>
    <col min="3582" max="3582" width="8.5703125" customWidth="1"/>
    <col min="3583" max="3583" width="1.28515625" customWidth="1"/>
    <col min="3584" max="3584" width="6.7109375" customWidth="1"/>
    <col min="3585" max="3585" width="11.140625" customWidth="1"/>
    <col min="3586" max="3586" width="7.5703125" customWidth="1"/>
    <col min="3587" max="3587" width="7" customWidth="1"/>
    <col min="3588" max="3588" width="6.5703125" customWidth="1"/>
    <col min="3589" max="3589" width="9.28515625" customWidth="1"/>
    <col min="3590" max="3590" width="7.42578125" customWidth="1"/>
    <col min="3591" max="3591" width="11.140625" customWidth="1"/>
    <col min="3592" max="3592" width="14.85546875" customWidth="1"/>
    <col min="3593" max="3593" width="18.5703125" customWidth="1"/>
    <col min="3594" max="3594" width="5" customWidth="1"/>
    <col min="3595" max="3595" width="0.85546875" customWidth="1"/>
    <col min="3596" max="3596" width="1.42578125" customWidth="1"/>
    <col min="3834" max="3834" width="2.28515625" customWidth="1"/>
    <col min="3835" max="3835" width="0" hidden="1" customWidth="1"/>
    <col min="3836" max="3836" width="11.7109375" customWidth="1"/>
    <col min="3837" max="3837" width="19.42578125" customWidth="1"/>
    <col min="3838" max="3838" width="8.5703125" customWidth="1"/>
    <col min="3839" max="3839" width="1.28515625" customWidth="1"/>
    <col min="3840" max="3840" width="6.7109375" customWidth="1"/>
    <col min="3841" max="3841" width="11.140625" customWidth="1"/>
    <col min="3842" max="3842" width="7.5703125" customWidth="1"/>
    <col min="3843" max="3843" width="7" customWidth="1"/>
    <col min="3844" max="3844" width="6.5703125" customWidth="1"/>
    <col min="3845" max="3845" width="9.28515625" customWidth="1"/>
    <col min="3846" max="3846" width="7.42578125" customWidth="1"/>
    <col min="3847" max="3847" width="11.140625" customWidth="1"/>
    <col min="3848" max="3848" width="14.85546875" customWidth="1"/>
    <col min="3849" max="3849" width="18.5703125" customWidth="1"/>
    <col min="3850" max="3850" width="5" customWidth="1"/>
    <col min="3851" max="3851" width="0.85546875" customWidth="1"/>
    <col min="3852" max="3852" width="1.42578125" customWidth="1"/>
    <col min="4090" max="4090" width="2.28515625" customWidth="1"/>
    <col min="4091" max="4091" width="0" hidden="1" customWidth="1"/>
    <col min="4092" max="4092" width="11.7109375" customWidth="1"/>
    <col min="4093" max="4093" width="19.42578125" customWidth="1"/>
    <col min="4094" max="4094" width="8.5703125" customWidth="1"/>
    <col min="4095" max="4095" width="1.28515625" customWidth="1"/>
    <col min="4096" max="4096" width="6.7109375" customWidth="1"/>
    <col min="4097" max="4097" width="11.140625" customWidth="1"/>
    <col min="4098" max="4098" width="7.5703125" customWidth="1"/>
    <col min="4099" max="4099" width="7" customWidth="1"/>
    <col min="4100" max="4100" width="6.5703125" customWidth="1"/>
    <col min="4101" max="4101" width="9.28515625" customWidth="1"/>
    <col min="4102" max="4102" width="7.42578125" customWidth="1"/>
    <col min="4103" max="4103" width="11.140625" customWidth="1"/>
    <col min="4104" max="4104" width="14.85546875" customWidth="1"/>
    <col min="4105" max="4105" width="18.5703125" customWidth="1"/>
    <col min="4106" max="4106" width="5" customWidth="1"/>
    <col min="4107" max="4107" width="0.85546875" customWidth="1"/>
    <col min="4108" max="4108" width="1.42578125" customWidth="1"/>
    <col min="4346" max="4346" width="2.28515625" customWidth="1"/>
    <col min="4347" max="4347" width="0" hidden="1" customWidth="1"/>
    <col min="4348" max="4348" width="11.7109375" customWidth="1"/>
    <col min="4349" max="4349" width="19.42578125" customWidth="1"/>
    <col min="4350" max="4350" width="8.5703125" customWidth="1"/>
    <col min="4351" max="4351" width="1.28515625" customWidth="1"/>
    <col min="4352" max="4352" width="6.7109375" customWidth="1"/>
    <col min="4353" max="4353" width="11.140625" customWidth="1"/>
    <col min="4354" max="4354" width="7.5703125" customWidth="1"/>
    <col min="4355" max="4355" width="7" customWidth="1"/>
    <col min="4356" max="4356" width="6.5703125" customWidth="1"/>
    <col min="4357" max="4357" width="9.28515625" customWidth="1"/>
    <col min="4358" max="4358" width="7.42578125" customWidth="1"/>
    <col min="4359" max="4359" width="11.140625" customWidth="1"/>
    <col min="4360" max="4360" width="14.85546875" customWidth="1"/>
    <col min="4361" max="4361" width="18.5703125" customWidth="1"/>
    <col min="4362" max="4362" width="5" customWidth="1"/>
    <col min="4363" max="4363" width="0.85546875" customWidth="1"/>
    <col min="4364" max="4364" width="1.42578125" customWidth="1"/>
    <col min="4602" max="4602" width="2.28515625" customWidth="1"/>
    <col min="4603" max="4603" width="0" hidden="1" customWidth="1"/>
    <col min="4604" max="4604" width="11.7109375" customWidth="1"/>
    <col min="4605" max="4605" width="19.42578125" customWidth="1"/>
    <col min="4606" max="4606" width="8.5703125" customWidth="1"/>
    <col min="4607" max="4607" width="1.28515625" customWidth="1"/>
    <col min="4608" max="4608" width="6.7109375" customWidth="1"/>
    <col min="4609" max="4609" width="11.140625" customWidth="1"/>
    <col min="4610" max="4610" width="7.5703125" customWidth="1"/>
    <col min="4611" max="4611" width="7" customWidth="1"/>
    <col min="4612" max="4612" width="6.5703125" customWidth="1"/>
    <col min="4613" max="4613" width="9.28515625" customWidth="1"/>
    <col min="4614" max="4614" width="7.42578125" customWidth="1"/>
    <col min="4615" max="4615" width="11.140625" customWidth="1"/>
    <col min="4616" max="4616" width="14.85546875" customWidth="1"/>
    <col min="4617" max="4617" width="18.5703125" customWidth="1"/>
    <col min="4618" max="4618" width="5" customWidth="1"/>
    <col min="4619" max="4619" width="0.85546875" customWidth="1"/>
    <col min="4620" max="4620" width="1.42578125" customWidth="1"/>
    <col min="4858" max="4858" width="2.28515625" customWidth="1"/>
    <col min="4859" max="4859" width="0" hidden="1" customWidth="1"/>
    <col min="4860" max="4860" width="11.7109375" customWidth="1"/>
    <col min="4861" max="4861" width="19.42578125" customWidth="1"/>
    <col min="4862" max="4862" width="8.5703125" customWidth="1"/>
    <col min="4863" max="4863" width="1.28515625" customWidth="1"/>
    <col min="4864" max="4864" width="6.7109375" customWidth="1"/>
    <col min="4865" max="4865" width="11.140625" customWidth="1"/>
    <col min="4866" max="4866" width="7.5703125" customWidth="1"/>
    <col min="4867" max="4867" width="7" customWidth="1"/>
    <col min="4868" max="4868" width="6.5703125" customWidth="1"/>
    <col min="4869" max="4869" width="9.28515625" customWidth="1"/>
    <col min="4870" max="4870" width="7.42578125" customWidth="1"/>
    <col min="4871" max="4871" width="11.140625" customWidth="1"/>
    <col min="4872" max="4872" width="14.85546875" customWidth="1"/>
    <col min="4873" max="4873" width="18.5703125" customWidth="1"/>
    <col min="4874" max="4874" width="5" customWidth="1"/>
    <col min="4875" max="4875" width="0.85546875" customWidth="1"/>
    <col min="4876" max="4876" width="1.42578125" customWidth="1"/>
    <col min="5114" max="5114" width="2.28515625" customWidth="1"/>
    <col min="5115" max="5115" width="0" hidden="1" customWidth="1"/>
    <col min="5116" max="5116" width="11.7109375" customWidth="1"/>
    <col min="5117" max="5117" width="19.42578125" customWidth="1"/>
    <col min="5118" max="5118" width="8.5703125" customWidth="1"/>
    <col min="5119" max="5119" width="1.28515625" customWidth="1"/>
    <col min="5120" max="5120" width="6.7109375" customWidth="1"/>
    <col min="5121" max="5121" width="11.140625" customWidth="1"/>
    <col min="5122" max="5122" width="7.5703125" customWidth="1"/>
    <col min="5123" max="5123" width="7" customWidth="1"/>
    <col min="5124" max="5124" width="6.5703125" customWidth="1"/>
    <col min="5125" max="5125" width="9.28515625" customWidth="1"/>
    <col min="5126" max="5126" width="7.42578125" customWidth="1"/>
    <col min="5127" max="5127" width="11.140625" customWidth="1"/>
    <col min="5128" max="5128" width="14.85546875" customWidth="1"/>
    <col min="5129" max="5129" width="18.5703125" customWidth="1"/>
    <col min="5130" max="5130" width="5" customWidth="1"/>
    <col min="5131" max="5131" width="0.85546875" customWidth="1"/>
    <col min="5132" max="5132" width="1.42578125" customWidth="1"/>
    <col min="5370" max="5370" width="2.28515625" customWidth="1"/>
    <col min="5371" max="5371" width="0" hidden="1" customWidth="1"/>
    <col min="5372" max="5372" width="11.7109375" customWidth="1"/>
    <col min="5373" max="5373" width="19.42578125" customWidth="1"/>
    <col min="5374" max="5374" width="8.5703125" customWidth="1"/>
    <col min="5375" max="5375" width="1.28515625" customWidth="1"/>
    <col min="5376" max="5376" width="6.7109375" customWidth="1"/>
    <col min="5377" max="5377" width="11.140625" customWidth="1"/>
    <col min="5378" max="5378" width="7.5703125" customWidth="1"/>
    <col min="5379" max="5379" width="7" customWidth="1"/>
    <col min="5380" max="5380" width="6.5703125" customWidth="1"/>
    <col min="5381" max="5381" width="9.28515625" customWidth="1"/>
    <col min="5382" max="5382" width="7.42578125" customWidth="1"/>
    <col min="5383" max="5383" width="11.140625" customWidth="1"/>
    <col min="5384" max="5384" width="14.85546875" customWidth="1"/>
    <col min="5385" max="5385" width="18.5703125" customWidth="1"/>
    <col min="5386" max="5386" width="5" customWidth="1"/>
    <col min="5387" max="5387" width="0.85546875" customWidth="1"/>
    <col min="5388" max="5388" width="1.42578125" customWidth="1"/>
    <col min="5626" max="5626" width="2.28515625" customWidth="1"/>
    <col min="5627" max="5627" width="0" hidden="1" customWidth="1"/>
    <col min="5628" max="5628" width="11.7109375" customWidth="1"/>
    <col min="5629" max="5629" width="19.42578125" customWidth="1"/>
    <col min="5630" max="5630" width="8.5703125" customWidth="1"/>
    <col min="5631" max="5631" width="1.28515625" customWidth="1"/>
    <col min="5632" max="5632" width="6.7109375" customWidth="1"/>
    <col min="5633" max="5633" width="11.140625" customWidth="1"/>
    <col min="5634" max="5634" width="7.5703125" customWidth="1"/>
    <col min="5635" max="5635" width="7" customWidth="1"/>
    <col min="5636" max="5636" width="6.5703125" customWidth="1"/>
    <col min="5637" max="5637" width="9.28515625" customWidth="1"/>
    <col min="5638" max="5638" width="7.42578125" customWidth="1"/>
    <col min="5639" max="5639" width="11.140625" customWidth="1"/>
    <col min="5640" max="5640" width="14.85546875" customWidth="1"/>
    <col min="5641" max="5641" width="18.5703125" customWidth="1"/>
    <col min="5642" max="5642" width="5" customWidth="1"/>
    <col min="5643" max="5643" width="0.85546875" customWidth="1"/>
    <col min="5644" max="5644" width="1.42578125" customWidth="1"/>
    <col min="5882" max="5882" width="2.28515625" customWidth="1"/>
    <col min="5883" max="5883" width="0" hidden="1" customWidth="1"/>
    <col min="5884" max="5884" width="11.7109375" customWidth="1"/>
    <col min="5885" max="5885" width="19.42578125" customWidth="1"/>
    <col min="5886" max="5886" width="8.5703125" customWidth="1"/>
    <col min="5887" max="5887" width="1.28515625" customWidth="1"/>
    <col min="5888" max="5888" width="6.7109375" customWidth="1"/>
    <col min="5889" max="5889" width="11.140625" customWidth="1"/>
    <col min="5890" max="5890" width="7.5703125" customWidth="1"/>
    <col min="5891" max="5891" width="7" customWidth="1"/>
    <col min="5892" max="5892" width="6.5703125" customWidth="1"/>
    <col min="5893" max="5893" width="9.28515625" customWidth="1"/>
    <col min="5894" max="5894" width="7.42578125" customWidth="1"/>
    <col min="5895" max="5895" width="11.140625" customWidth="1"/>
    <col min="5896" max="5896" width="14.85546875" customWidth="1"/>
    <col min="5897" max="5897" width="18.5703125" customWidth="1"/>
    <col min="5898" max="5898" width="5" customWidth="1"/>
    <col min="5899" max="5899" width="0.85546875" customWidth="1"/>
    <col min="5900" max="5900" width="1.42578125" customWidth="1"/>
    <col min="6138" max="6138" width="2.28515625" customWidth="1"/>
    <col min="6139" max="6139" width="0" hidden="1" customWidth="1"/>
    <col min="6140" max="6140" width="11.7109375" customWidth="1"/>
    <col min="6141" max="6141" width="19.42578125" customWidth="1"/>
    <col min="6142" max="6142" width="8.5703125" customWidth="1"/>
    <col min="6143" max="6143" width="1.28515625" customWidth="1"/>
    <col min="6144" max="6144" width="6.7109375" customWidth="1"/>
    <col min="6145" max="6145" width="11.140625" customWidth="1"/>
    <col min="6146" max="6146" width="7.5703125" customWidth="1"/>
    <col min="6147" max="6147" width="7" customWidth="1"/>
    <col min="6148" max="6148" width="6.5703125" customWidth="1"/>
    <col min="6149" max="6149" width="9.28515625" customWidth="1"/>
    <col min="6150" max="6150" width="7.42578125" customWidth="1"/>
    <col min="6151" max="6151" width="11.140625" customWidth="1"/>
    <col min="6152" max="6152" width="14.85546875" customWidth="1"/>
    <col min="6153" max="6153" width="18.5703125" customWidth="1"/>
    <col min="6154" max="6154" width="5" customWidth="1"/>
    <col min="6155" max="6155" width="0.85546875" customWidth="1"/>
    <col min="6156" max="6156" width="1.42578125" customWidth="1"/>
    <col min="6394" max="6394" width="2.28515625" customWidth="1"/>
    <col min="6395" max="6395" width="0" hidden="1" customWidth="1"/>
    <col min="6396" max="6396" width="11.7109375" customWidth="1"/>
    <col min="6397" max="6397" width="19.42578125" customWidth="1"/>
    <col min="6398" max="6398" width="8.5703125" customWidth="1"/>
    <col min="6399" max="6399" width="1.28515625" customWidth="1"/>
    <col min="6400" max="6400" width="6.7109375" customWidth="1"/>
    <col min="6401" max="6401" width="11.140625" customWidth="1"/>
    <col min="6402" max="6402" width="7.5703125" customWidth="1"/>
    <col min="6403" max="6403" width="7" customWidth="1"/>
    <col min="6404" max="6404" width="6.5703125" customWidth="1"/>
    <col min="6405" max="6405" width="9.28515625" customWidth="1"/>
    <col min="6406" max="6406" width="7.42578125" customWidth="1"/>
    <col min="6407" max="6407" width="11.140625" customWidth="1"/>
    <col min="6408" max="6408" width="14.85546875" customWidth="1"/>
    <col min="6409" max="6409" width="18.5703125" customWidth="1"/>
    <col min="6410" max="6410" width="5" customWidth="1"/>
    <col min="6411" max="6411" width="0.85546875" customWidth="1"/>
    <col min="6412" max="6412" width="1.42578125" customWidth="1"/>
    <col min="6650" max="6650" width="2.28515625" customWidth="1"/>
    <col min="6651" max="6651" width="0" hidden="1" customWidth="1"/>
    <col min="6652" max="6652" width="11.7109375" customWidth="1"/>
    <col min="6653" max="6653" width="19.42578125" customWidth="1"/>
    <col min="6654" max="6654" width="8.5703125" customWidth="1"/>
    <col min="6655" max="6655" width="1.28515625" customWidth="1"/>
    <col min="6656" max="6656" width="6.7109375" customWidth="1"/>
    <col min="6657" max="6657" width="11.140625" customWidth="1"/>
    <col min="6658" max="6658" width="7.5703125" customWidth="1"/>
    <col min="6659" max="6659" width="7" customWidth="1"/>
    <col min="6660" max="6660" width="6.5703125" customWidth="1"/>
    <col min="6661" max="6661" width="9.28515625" customWidth="1"/>
    <col min="6662" max="6662" width="7.42578125" customWidth="1"/>
    <col min="6663" max="6663" width="11.140625" customWidth="1"/>
    <col min="6664" max="6664" width="14.85546875" customWidth="1"/>
    <col min="6665" max="6665" width="18.5703125" customWidth="1"/>
    <col min="6666" max="6666" width="5" customWidth="1"/>
    <col min="6667" max="6667" width="0.85546875" customWidth="1"/>
    <col min="6668" max="6668" width="1.42578125" customWidth="1"/>
    <col min="6906" max="6906" width="2.28515625" customWidth="1"/>
    <col min="6907" max="6907" width="0" hidden="1" customWidth="1"/>
    <col min="6908" max="6908" width="11.7109375" customWidth="1"/>
    <col min="6909" max="6909" width="19.42578125" customWidth="1"/>
    <col min="6910" max="6910" width="8.5703125" customWidth="1"/>
    <col min="6911" max="6911" width="1.28515625" customWidth="1"/>
    <col min="6912" max="6912" width="6.7109375" customWidth="1"/>
    <col min="6913" max="6913" width="11.140625" customWidth="1"/>
    <col min="6914" max="6914" width="7.5703125" customWidth="1"/>
    <col min="6915" max="6915" width="7" customWidth="1"/>
    <col min="6916" max="6916" width="6.5703125" customWidth="1"/>
    <col min="6917" max="6917" width="9.28515625" customWidth="1"/>
    <col min="6918" max="6918" width="7.42578125" customWidth="1"/>
    <col min="6919" max="6919" width="11.140625" customWidth="1"/>
    <col min="6920" max="6920" width="14.85546875" customWidth="1"/>
    <col min="6921" max="6921" width="18.5703125" customWidth="1"/>
    <col min="6922" max="6922" width="5" customWidth="1"/>
    <col min="6923" max="6923" width="0.85546875" customWidth="1"/>
    <col min="6924" max="6924" width="1.42578125" customWidth="1"/>
    <col min="7162" max="7162" width="2.28515625" customWidth="1"/>
    <col min="7163" max="7163" width="0" hidden="1" customWidth="1"/>
    <col min="7164" max="7164" width="11.7109375" customWidth="1"/>
    <col min="7165" max="7165" width="19.42578125" customWidth="1"/>
    <col min="7166" max="7166" width="8.5703125" customWidth="1"/>
    <col min="7167" max="7167" width="1.28515625" customWidth="1"/>
    <col min="7168" max="7168" width="6.7109375" customWidth="1"/>
    <col min="7169" max="7169" width="11.140625" customWidth="1"/>
    <col min="7170" max="7170" width="7.5703125" customWidth="1"/>
    <col min="7171" max="7171" width="7" customWidth="1"/>
    <col min="7172" max="7172" width="6.5703125" customWidth="1"/>
    <col min="7173" max="7173" width="9.28515625" customWidth="1"/>
    <col min="7174" max="7174" width="7.42578125" customWidth="1"/>
    <col min="7175" max="7175" width="11.140625" customWidth="1"/>
    <col min="7176" max="7176" width="14.85546875" customWidth="1"/>
    <col min="7177" max="7177" width="18.5703125" customWidth="1"/>
    <col min="7178" max="7178" width="5" customWidth="1"/>
    <col min="7179" max="7179" width="0.85546875" customWidth="1"/>
    <col min="7180" max="7180" width="1.42578125" customWidth="1"/>
    <col min="7418" max="7418" width="2.28515625" customWidth="1"/>
    <col min="7419" max="7419" width="0" hidden="1" customWidth="1"/>
    <col min="7420" max="7420" width="11.7109375" customWidth="1"/>
    <col min="7421" max="7421" width="19.42578125" customWidth="1"/>
    <col min="7422" max="7422" width="8.5703125" customWidth="1"/>
    <col min="7423" max="7423" width="1.28515625" customWidth="1"/>
    <col min="7424" max="7424" width="6.7109375" customWidth="1"/>
    <col min="7425" max="7425" width="11.140625" customWidth="1"/>
    <col min="7426" max="7426" width="7.5703125" customWidth="1"/>
    <col min="7427" max="7427" width="7" customWidth="1"/>
    <col min="7428" max="7428" width="6.5703125" customWidth="1"/>
    <col min="7429" max="7429" width="9.28515625" customWidth="1"/>
    <col min="7430" max="7430" width="7.42578125" customWidth="1"/>
    <col min="7431" max="7431" width="11.140625" customWidth="1"/>
    <col min="7432" max="7432" width="14.85546875" customWidth="1"/>
    <col min="7433" max="7433" width="18.5703125" customWidth="1"/>
    <col min="7434" max="7434" width="5" customWidth="1"/>
    <col min="7435" max="7435" width="0.85546875" customWidth="1"/>
    <col min="7436" max="7436" width="1.42578125" customWidth="1"/>
    <col min="7674" max="7674" width="2.28515625" customWidth="1"/>
    <col min="7675" max="7675" width="0" hidden="1" customWidth="1"/>
    <col min="7676" max="7676" width="11.7109375" customWidth="1"/>
    <col min="7677" max="7677" width="19.42578125" customWidth="1"/>
    <col min="7678" max="7678" width="8.5703125" customWidth="1"/>
    <col min="7679" max="7679" width="1.28515625" customWidth="1"/>
    <col min="7680" max="7680" width="6.7109375" customWidth="1"/>
    <col min="7681" max="7681" width="11.140625" customWidth="1"/>
    <col min="7682" max="7682" width="7.5703125" customWidth="1"/>
    <col min="7683" max="7683" width="7" customWidth="1"/>
    <col min="7684" max="7684" width="6.5703125" customWidth="1"/>
    <col min="7685" max="7685" width="9.28515625" customWidth="1"/>
    <col min="7686" max="7686" width="7.42578125" customWidth="1"/>
    <col min="7687" max="7687" width="11.140625" customWidth="1"/>
    <col min="7688" max="7688" width="14.85546875" customWidth="1"/>
    <col min="7689" max="7689" width="18.5703125" customWidth="1"/>
    <col min="7690" max="7690" width="5" customWidth="1"/>
    <col min="7691" max="7691" width="0.85546875" customWidth="1"/>
    <col min="7692" max="7692" width="1.42578125" customWidth="1"/>
    <col min="7930" max="7930" width="2.28515625" customWidth="1"/>
    <col min="7931" max="7931" width="0" hidden="1" customWidth="1"/>
    <col min="7932" max="7932" width="11.7109375" customWidth="1"/>
    <col min="7933" max="7933" width="19.42578125" customWidth="1"/>
    <col min="7934" max="7934" width="8.5703125" customWidth="1"/>
    <col min="7935" max="7935" width="1.28515625" customWidth="1"/>
    <col min="7936" max="7936" width="6.7109375" customWidth="1"/>
    <col min="7937" max="7937" width="11.140625" customWidth="1"/>
    <col min="7938" max="7938" width="7.5703125" customWidth="1"/>
    <col min="7939" max="7939" width="7" customWidth="1"/>
    <col min="7940" max="7940" width="6.5703125" customWidth="1"/>
    <col min="7941" max="7941" width="9.28515625" customWidth="1"/>
    <col min="7942" max="7942" width="7.42578125" customWidth="1"/>
    <col min="7943" max="7943" width="11.140625" customWidth="1"/>
    <col min="7944" max="7944" width="14.85546875" customWidth="1"/>
    <col min="7945" max="7945" width="18.5703125" customWidth="1"/>
    <col min="7946" max="7946" width="5" customWidth="1"/>
    <col min="7947" max="7947" width="0.85546875" customWidth="1"/>
    <col min="7948" max="7948" width="1.42578125" customWidth="1"/>
    <col min="8186" max="8186" width="2.28515625" customWidth="1"/>
    <col min="8187" max="8187" width="0" hidden="1" customWidth="1"/>
    <col min="8188" max="8188" width="11.7109375" customWidth="1"/>
    <col min="8189" max="8189" width="19.42578125" customWidth="1"/>
    <col min="8190" max="8190" width="8.5703125" customWidth="1"/>
    <col min="8191" max="8191" width="1.28515625" customWidth="1"/>
    <col min="8192" max="8192" width="6.7109375" customWidth="1"/>
    <col min="8193" max="8193" width="11.140625" customWidth="1"/>
    <col min="8194" max="8194" width="7.5703125" customWidth="1"/>
    <col min="8195" max="8195" width="7" customWidth="1"/>
    <col min="8196" max="8196" width="6.5703125" customWidth="1"/>
    <col min="8197" max="8197" width="9.28515625" customWidth="1"/>
    <col min="8198" max="8198" width="7.42578125" customWidth="1"/>
    <col min="8199" max="8199" width="11.140625" customWidth="1"/>
    <col min="8200" max="8200" width="14.85546875" customWidth="1"/>
    <col min="8201" max="8201" width="18.5703125" customWidth="1"/>
    <col min="8202" max="8202" width="5" customWidth="1"/>
    <col min="8203" max="8203" width="0.85546875" customWidth="1"/>
    <col min="8204" max="8204" width="1.42578125" customWidth="1"/>
    <col min="8442" max="8442" width="2.28515625" customWidth="1"/>
    <col min="8443" max="8443" width="0" hidden="1" customWidth="1"/>
    <col min="8444" max="8444" width="11.7109375" customWidth="1"/>
    <col min="8445" max="8445" width="19.42578125" customWidth="1"/>
    <col min="8446" max="8446" width="8.5703125" customWidth="1"/>
    <col min="8447" max="8447" width="1.28515625" customWidth="1"/>
    <col min="8448" max="8448" width="6.7109375" customWidth="1"/>
    <col min="8449" max="8449" width="11.140625" customWidth="1"/>
    <col min="8450" max="8450" width="7.5703125" customWidth="1"/>
    <col min="8451" max="8451" width="7" customWidth="1"/>
    <col min="8452" max="8452" width="6.5703125" customWidth="1"/>
    <col min="8453" max="8453" width="9.28515625" customWidth="1"/>
    <col min="8454" max="8454" width="7.42578125" customWidth="1"/>
    <col min="8455" max="8455" width="11.140625" customWidth="1"/>
    <col min="8456" max="8456" width="14.85546875" customWidth="1"/>
    <col min="8457" max="8457" width="18.5703125" customWidth="1"/>
    <col min="8458" max="8458" width="5" customWidth="1"/>
    <col min="8459" max="8459" width="0.85546875" customWidth="1"/>
    <col min="8460" max="8460" width="1.42578125" customWidth="1"/>
    <col min="8698" max="8698" width="2.28515625" customWidth="1"/>
    <col min="8699" max="8699" width="0" hidden="1" customWidth="1"/>
    <col min="8700" max="8700" width="11.7109375" customWidth="1"/>
    <col min="8701" max="8701" width="19.42578125" customWidth="1"/>
    <col min="8702" max="8702" width="8.5703125" customWidth="1"/>
    <col min="8703" max="8703" width="1.28515625" customWidth="1"/>
    <col min="8704" max="8704" width="6.7109375" customWidth="1"/>
    <col min="8705" max="8705" width="11.140625" customWidth="1"/>
    <col min="8706" max="8706" width="7.5703125" customWidth="1"/>
    <col min="8707" max="8707" width="7" customWidth="1"/>
    <col min="8708" max="8708" width="6.5703125" customWidth="1"/>
    <col min="8709" max="8709" width="9.28515625" customWidth="1"/>
    <col min="8710" max="8710" width="7.42578125" customWidth="1"/>
    <col min="8711" max="8711" width="11.140625" customWidth="1"/>
    <col min="8712" max="8712" width="14.85546875" customWidth="1"/>
    <col min="8713" max="8713" width="18.5703125" customWidth="1"/>
    <col min="8714" max="8714" width="5" customWidth="1"/>
    <col min="8715" max="8715" width="0.85546875" customWidth="1"/>
    <col min="8716" max="8716" width="1.42578125" customWidth="1"/>
    <col min="8954" max="8954" width="2.28515625" customWidth="1"/>
    <col min="8955" max="8955" width="0" hidden="1" customWidth="1"/>
    <col min="8956" max="8956" width="11.7109375" customWidth="1"/>
    <col min="8957" max="8957" width="19.42578125" customWidth="1"/>
    <col min="8958" max="8958" width="8.5703125" customWidth="1"/>
    <col min="8959" max="8959" width="1.28515625" customWidth="1"/>
    <col min="8960" max="8960" width="6.7109375" customWidth="1"/>
    <col min="8961" max="8961" width="11.140625" customWidth="1"/>
    <col min="8962" max="8962" width="7.5703125" customWidth="1"/>
    <col min="8963" max="8963" width="7" customWidth="1"/>
    <col min="8964" max="8964" width="6.5703125" customWidth="1"/>
    <col min="8965" max="8965" width="9.28515625" customWidth="1"/>
    <col min="8966" max="8966" width="7.42578125" customWidth="1"/>
    <col min="8967" max="8967" width="11.140625" customWidth="1"/>
    <col min="8968" max="8968" width="14.85546875" customWidth="1"/>
    <col min="8969" max="8969" width="18.5703125" customWidth="1"/>
    <col min="8970" max="8970" width="5" customWidth="1"/>
    <col min="8971" max="8971" width="0.85546875" customWidth="1"/>
    <col min="8972" max="8972" width="1.42578125" customWidth="1"/>
    <col min="9210" max="9210" width="2.28515625" customWidth="1"/>
    <col min="9211" max="9211" width="0" hidden="1" customWidth="1"/>
    <col min="9212" max="9212" width="11.7109375" customWidth="1"/>
    <col min="9213" max="9213" width="19.42578125" customWidth="1"/>
    <col min="9214" max="9214" width="8.5703125" customWidth="1"/>
    <col min="9215" max="9215" width="1.28515625" customWidth="1"/>
    <col min="9216" max="9216" width="6.7109375" customWidth="1"/>
    <col min="9217" max="9217" width="11.140625" customWidth="1"/>
    <col min="9218" max="9218" width="7.5703125" customWidth="1"/>
    <col min="9219" max="9219" width="7" customWidth="1"/>
    <col min="9220" max="9220" width="6.5703125" customWidth="1"/>
    <col min="9221" max="9221" width="9.28515625" customWidth="1"/>
    <col min="9222" max="9222" width="7.42578125" customWidth="1"/>
    <col min="9223" max="9223" width="11.140625" customWidth="1"/>
    <col min="9224" max="9224" width="14.85546875" customWidth="1"/>
    <col min="9225" max="9225" width="18.5703125" customWidth="1"/>
    <col min="9226" max="9226" width="5" customWidth="1"/>
    <col min="9227" max="9227" width="0.85546875" customWidth="1"/>
    <col min="9228" max="9228" width="1.42578125" customWidth="1"/>
    <col min="9466" max="9466" width="2.28515625" customWidth="1"/>
    <col min="9467" max="9467" width="0" hidden="1" customWidth="1"/>
    <col min="9468" max="9468" width="11.7109375" customWidth="1"/>
    <col min="9469" max="9469" width="19.42578125" customWidth="1"/>
    <col min="9470" max="9470" width="8.5703125" customWidth="1"/>
    <col min="9471" max="9471" width="1.28515625" customWidth="1"/>
    <col min="9472" max="9472" width="6.7109375" customWidth="1"/>
    <col min="9473" max="9473" width="11.140625" customWidth="1"/>
    <col min="9474" max="9474" width="7.5703125" customWidth="1"/>
    <col min="9475" max="9475" width="7" customWidth="1"/>
    <col min="9476" max="9476" width="6.5703125" customWidth="1"/>
    <col min="9477" max="9477" width="9.28515625" customWidth="1"/>
    <col min="9478" max="9478" width="7.42578125" customWidth="1"/>
    <col min="9479" max="9479" width="11.140625" customWidth="1"/>
    <col min="9480" max="9480" width="14.85546875" customWidth="1"/>
    <col min="9481" max="9481" width="18.5703125" customWidth="1"/>
    <col min="9482" max="9482" width="5" customWidth="1"/>
    <col min="9483" max="9483" width="0.85546875" customWidth="1"/>
    <col min="9484" max="9484" width="1.42578125" customWidth="1"/>
    <col min="9722" max="9722" width="2.28515625" customWidth="1"/>
    <col min="9723" max="9723" width="0" hidden="1" customWidth="1"/>
    <col min="9724" max="9724" width="11.7109375" customWidth="1"/>
    <col min="9725" max="9725" width="19.42578125" customWidth="1"/>
    <col min="9726" max="9726" width="8.5703125" customWidth="1"/>
    <col min="9727" max="9727" width="1.28515625" customWidth="1"/>
    <col min="9728" max="9728" width="6.7109375" customWidth="1"/>
    <col min="9729" max="9729" width="11.140625" customWidth="1"/>
    <col min="9730" max="9730" width="7.5703125" customWidth="1"/>
    <col min="9731" max="9731" width="7" customWidth="1"/>
    <col min="9732" max="9732" width="6.5703125" customWidth="1"/>
    <col min="9733" max="9733" width="9.28515625" customWidth="1"/>
    <col min="9734" max="9734" width="7.42578125" customWidth="1"/>
    <col min="9735" max="9735" width="11.140625" customWidth="1"/>
    <col min="9736" max="9736" width="14.85546875" customWidth="1"/>
    <col min="9737" max="9737" width="18.5703125" customWidth="1"/>
    <col min="9738" max="9738" width="5" customWidth="1"/>
    <col min="9739" max="9739" width="0.85546875" customWidth="1"/>
    <col min="9740" max="9740" width="1.42578125" customWidth="1"/>
    <col min="9978" max="9978" width="2.28515625" customWidth="1"/>
    <col min="9979" max="9979" width="0" hidden="1" customWidth="1"/>
    <col min="9980" max="9980" width="11.7109375" customWidth="1"/>
    <col min="9981" max="9981" width="19.42578125" customWidth="1"/>
    <col min="9982" max="9982" width="8.5703125" customWidth="1"/>
    <col min="9983" max="9983" width="1.28515625" customWidth="1"/>
    <col min="9984" max="9984" width="6.7109375" customWidth="1"/>
    <col min="9985" max="9985" width="11.140625" customWidth="1"/>
    <col min="9986" max="9986" width="7.5703125" customWidth="1"/>
    <col min="9987" max="9987" width="7" customWidth="1"/>
    <col min="9988" max="9988" width="6.5703125" customWidth="1"/>
    <col min="9989" max="9989" width="9.28515625" customWidth="1"/>
    <col min="9990" max="9990" width="7.42578125" customWidth="1"/>
    <col min="9991" max="9991" width="11.140625" customWidth="1"/>
    <col min="9992" max="9992" width="14.85546875" customWidth="1"/>
    <col min="9993" max="9993" width="18.5703125" customWidth="1"/>
    <col min="9994" max="9994" width="5" customWidth="1"/>
    <col min="9995" max="9995" width="0.85546875" customWidth="1"/>
    <col min="9996" max="9996" width="1.42578125" customWidth="1"/>
    <col min="10234" max="10234" width="2.28515625" customWidth="1"/>
    <col min="10235" max="10235" width="0" hidden="1" customWidth="1"/>
    <col min="10236" max="10236" width="11.7109375" customWidth="1"/>
    <col min="10237" max="10237" width="19.42578125" customWidth="1"/>
    <col min="10238" max="10238" width="8.5703125" customWidth="1"/>
    <col min="10239" max="10239" width="1.28515625" customWidth="1"/>
    <col min="10240" max="10240" width="6.7109375" customWidth="1"/>
    <col min="10241" max="10241" width="11.140625" customWidth="1"/>
    <col min="10242" max="10242" width="7.5703125" customWidth="1"/>
    <col min="10243" max="10243" width="7" customWidth="1"/>
    <col min="10244" max="10244" width="6.5703125" customWidth="1"/>
    <col min="10245" max="10245" width="9.28515625" customWidth="1"/>
    <col min="10246" max="10246" width="7.42578125" customWidth="1"/>
    <col min="10247" max="10247" width="11.140625" customWidth="1"/>
    <col min="10248" max="10248" width="14.85546875" customWidth="1"/>
    <col min="10249" max="10249" width="18.5703125" customWidth="1"/>
    <col min="10250" max="10250" width="5" customWidth="1"/>
    <col min="10251" max="10251" width="0.85546875" customWidth="1"/>
    <col min="10252" max="10252" width="1.42578125" customWidth="1"/>
    <col min="10490" max="10490" width="2.28515625" customWidth="1"/>
    <col min="10491" max="10491" width="0" hidden="1" customWidth="1"/>
    <col min="10492" max="10492" width="11.7109375" customWidth="1"/>
    <col min="10493" max="10493" width="19.42578125" customWidth="1"/>
    <col min="10494" max="10494" width="8.5703125" customWidth="1"/>
    <col min="10495" max="10495" width="1.28515625" customWidth="1"/>
    <col min="10496" max="10496" width="6.7109375" customWidth="1"/>
    <col min="10497" max="10497" width="11.140625" customWidth="1"/>
    <col min="10498" max="10498" width="7.5703125" customWidth="1"/>
    <col min="10499" max="10499" width="7" customWidth="1"/>
    <col min="10500" max="10500" width="6.5703125" customWidth="1"/>
    <col min="10501" max="10501" width="9.28515625" customWidth="1"/>
    <col min="10502" max="10502" width="7.42578125" customWidth="1"/>
    <col min="10503" max="10503" width="11.140625" customWidth="1"/>
    <col min="10504" max="10504" width="14.85546875" customWidth="1"/>
    <col min="10505" max="10505" width="18.5703125" customWidth="1"/>
    <col min="10506" max="10506" width="5" customWidth="1"/>
    <col min="10507" max="10507" width="0.85546875" customWidth="1"/>
    <col min="10508" max="10508" width="1.42578125" customWidth="1"/>
    <col min="10746" max="10746" width="2.28515625" customWidth="1"/>
    <col min="10747" max="10747" width="0" hidden="1" customWidth="1"/>
    <col min="10748" max="10748" width="11.7109375" customWidth="1"/>
    <col min="10749" max="10749" width="19.42578125" customWidth="1"/>
    <col min="10750" max="10750" width="8.5703125" customWidth="1"/>
    <col min="10751" max="10751" width="1.28515625" customWidth="1"/>
    <col min="10752" max="10752" width="6.7109375" customWidth="1"/>
    <col min="10753" max="10753" width="11.140625" customWidth="1"/>
    <col min="10754" max="10754" width="7.5703125" customWidth="1"/>
    <col min="10755" max="10755" width="7" customWidth="1"/>
    <col min="10756" max="10756" width="6.5703125" customWidth="1"/>
    <col min="10757" max="10757" width="9.28515625" customWidth="1"/>
    <col min="10758" max="10758" width="7.42578125" customWidth="1"/>
    <col min="10759" max="10759" width="11.140625" customWidth="1"/>
    <col min="10760" max="10760" width="14.85546875" customWidth="1"/>
    <col min="10761" max="10761" width="18.5703125" customWidth="1"/>
    <col min="10762" max="10762" width="5" customWidth="1"/>
    <col min="10763" max="10763" width="0.85546875" customWidth="1"/>
    <col min="10764" max="10764" width="1.42578125" customWidth="1"/>
    <col min="11002" max="11002" width="2.28515625" customWidth="1"/>
    <col min="11003" max="11003" width="0" hidden="1" customWidth="1"/>
    <col min="11004" max="11004" width="11.7109375" customWidth="1"/>
    <col min="11005" max="11005" width="19.42578125" customWidth="1"/>
    <col min="11006" max="11006" width="8.5703125" customWidth="1"/>
    <col min="11007" max="11007" width="1.28515625" customWidth="1"/>
    <col min="11008" max="11008" width="6.7109375" customWidth="1"/>
    <col min="11009" max="11009" width="11.140625" customWidth="1"/>
    <col min="11010" max="11010" width="7.5703125" customWidth="1"/>
    <col min="11011" max="11011" width="7" customWidth="1"/>
    <col min="11012" max="11012" width="6.5703125" customWidth="1"/>
    <col min="11013" max="11013" width="9.28515625" customWidth="1"/>
    <col min="11014" max="11014" width="7.42578125" customWidth="1"/>
    <col min="11015" max="11015" width="11.140625" customWidth="1"/>
    <col min="11016" max="11016" width="14.85546875" customWidth="1"/>
    <col min="11017" max="11017" width="18.5703125" customWidth="1"/>
    <col min="11018" max="11018" width="5" customWidth="1"/>
    <col min="11019" max="11019" width="0.85546875" customWidth="1"/>
    <col min="11020" max="11020" width="1.42578125" customWidth="1"/>
    <col min="11258" max="11258" width="2.28515625" customWidth="1"/>
    <col min="11259" max="11259" width="0" hidden="1" customWidth="1"/>
    <col min="11260" max="11260" width="11.7109375" customWidth="1"/>
    <col min="11261" max="11261" width="19.42578125" customWidth="1"/>
    <col min="11262" max="11262" width="8.5703125" customWidth="1"/>
    <col min="11263" max="11263" width="1.28515625" customWidth="1"/>
    <col min="11264" max="11264" width="6.7109375" customWidth="1"/>
    <col min="11265" max="11265" width="11.140625" customWidth="1"/>
    <col min="11266" max="11266" width="7.5703125" customWidth="1"/>
    <col min="11267" max="11267" width="7" customWidth="1"/>
    <col min="11268" max="11268" width="6.5703125" customWidth="1"/>
    <col min="11269" max="11269" width="9.28515625" customWidth="1"/>
    <col min="11270" max="11270" width="7.42578125" customWidth="1"/>
    <col min="11271" max="11271" width="11.140625" customWidth="1"/>
    <col min="11272" max="11272" width="14.85546875" customWidth="1"/>
    <col min="11273" max="11273" width="18.5703125" customWidth="1"/>
    <col min="11274" max="11274" width="5" customWidth="1"/>
    <col min="11275" max="11275" width="0.85546875" customWidth="1"/>
    <col min="11276" max="11276" width="1.42578125" customWidth="1"/>
    <col min="11514" max="11514" width="2.28515625" customWidth="1"/>
    <col min="11515" max="11515" width="0" hidden="1" customWidth="1"/>
    <col min="11516" max="11516" width="11.7109375" customWidth="1"/>
    <col min="11517" max="11517" width="19.42578125" customWidth="1"/>
    <col min="11518" max="11518" width="8.5703125" customWidth="1"/>
    <col min="11519" max="11519" width="1.28515625" customWidth="1"/>
    <col min="11520" max="11520" width="6.7109375" customWidth="1"/>
    <col min="11521" max="11521" width="11.140625" customWidth="1"/>
    <col min="11522" max="11522" width="7.5703125" customWidth="1"/>
    <col min="11523" max="11523" width="7" customWidth="1"/>
    <col min="11524" max="11524" width="6.5703125" customWidth="1"/>
    <col min="11525" max="11525" width="9.28515625" customWidth="1"/>
    <col min="11526" max="11526" width="7.42578125" customWidth="1"/>
    <col min="11527" max="11527" width="11.140625" customWidth="1"/>
    <col min="11528" max="11528" width="14.85546875" customWidth="1"/>
    <col min="11529" max="11529" width="18.5703125" customWidth="1"/>
    <col min="11530" max="11530" width="5" customWidth="1"/>
    <col min="11531" max="11531" width="0.85546875" customWidth="1"/>
    <col min="11532" max="11532" width="1.42578125" customWidth="1"/>
    <col min="11770" max="11770" width="2.28515625" customWidth="1"/>
    <col min="11771" max="11771" width="0" hidden="1" customWidth="1"/>
    <col min="11772" max="11772" width="11.7109375" customWidth="1"/>
    <col min="11773" max="11773" width="19.42578125" customWidth="1"/>
    <col min="11774" max="11774" width="8.5703125" customWidth="1"/>
    <col min="11775" max="11775" width="1.28515625" customWidth="1"/>
    <col min="11776" max="11776" width="6.7109375" customWidth="1"/>
    <col min="11777" max="11777" width="11.140625" customWidth="1"/>
    <col min="11778" max="11778" width="7.5703125" customWidth="1"/>
    <col min="11779" max="11779" width="7" customWidth="1"/>
    <col min="11780" max="11780" width="6.5703125" customWidth="1"/>
    <col min="11781" max="11781" width="9.28515625" customWidth="1"/>
    <col min="11782" max="11782" width="7.42578125" customWidth="1"/>
    <col min="11783" max="11783" width="11.140625" customWidth="1"/>
    <col min="11784" max="11784" width="14.85546875" customWidth="1"/>
    <col min="11785" max="11785" width="18.5703125" customWidth="1"/>
    <col min="11786" max="11786" width="5" customWidth="1"/>
    <col min="11787" max="11787" width="0.85546875" customWidth="1"/>
    <col min="11788" max="11788" width="1.42578125" customWidth="1"/>
    <col min="12026" max="12026" width="2.28515625" customWidth="1"/>
    <col min="12027" max="12027" width="0" hidden="1" customWidth="1"/>
    <col min="12028" max="12028" width="11.7109375" customWidth="1"/>
    <col min="12029" max="12029" width="19.42578125" customWidth="1"/>
    <col min="12030" max="12030" width="8.5703125" customWidth="1"/>
    <col min="12031" max="12031" width="1.28515625" customWidth="1"/>
    <col min="12032" max="12032" width="6.7109375" customWidth="1"/>
    <col min="12033" max="12033" width="11.140625" customWidth="1"/>
    <col min="12034" max="12034" width="7.5703125" customWidth="1"/>
    <col min="12035" max="12035" width="7" customWidth="1"/>
    <col min="12036" max="12036" width="6.5703125" customWidth="1"/>
    <col min="12037" max="12037" width="9.28515625" customWidth="1"/>
    <col min="12038" max="12038" width="7.42578125" customWidth="1"/>
    <col min="12039" max="12039" width="11.140625" customWidth="1"/>
    <col min="12040" max="12040" width="14.85546875" customWidth="1"/>
    <col min="12041" max="12041" width="18.5703125" customWidth="1"/>
    <col min="12042" max="12042" width="5" customWidth="1"/>
    <col min="12043" max="12043" width="0.85546875" customWidth="1"/>
    <col min="12044" max="12044" width="1.42578125" customWidth="1"/>
    <col min="12282" max="12282" width="2.28515625" customWidth="1"/>
    <col min="12283" max="12283" width="0" hidden="1" customWidth="1"/>
    <col min="12284" max="12284" width="11.7109375" customWidth="1"/>
    <col min="12285" max="12285" width="19.42578125" customWidth="1"/>
    <col min="12286" max="12286" width="8.5703125" customWidth="1"/>
    <col min="12287" max="12287" width="1.28515625" customWidth="1"/>
    <col min="12288" max="12288" width="6.7109375" customWidth="1"/>
    <col min="12289" max="12289" width="11.140625" customWidth="1"/>
    <col min="12290" max="12290" width="7.5703125" customWidth="1"/>
    <col min="12291" max="12291" width="7" customWidth="1"/>
    <col min="12292" max="12292" width="6.5703125" customWidth="1"/>
    <col min="12293" max="12293" width="9.28515625" customWidth="1"/>
    <col min="12294" max="12294" width="7.42578125" customWidth="1"/>
    <col min="12295" max="12295" width="11.140625" customWidth="1"/>
    <col min="12296" max="12296" width="14.85546875" customWidth="1"/>
    <col min="12297" max="12297" width="18.5703125" customWidth="1"/>
    <col min="12298" max="12298" width="5" customWidth="1"/>
    <col min="12299" max="12299" width="0.85546875" customWidth="1"/>
    <col min="12300" max="12300" width="1.42578125" customWidth="1"/>
    <col min="12538" max="12538" width="2.28515625" customWidth="1"/>
    <col min="12539" max="12539" width="0" hidden="1" customWidth="1"/>
    <col min="12540" max="12540" width="11.7109375" customWidth="1"/>
    <col min="12541" max="12541" width="19.42578125" customWidth="1"/>
    <col min="12542" max="12542" width="8.5703125" customWidth="1"/>
    <col min="12543" max="12543" width="1.28515625" customWidth="1"/>
    <col min="12544" max="12544" width="6.7109375" customWidth="1"/>
    <col min="12545" max="12545" width="11.140625" customWidth="1"/>
    <col min="12546" max="12546" width="7.5703125" customWidth="1"/>
    <col min="12547" max="12547" width="7" customWidth="1"/>
    <col min="12548" max="12548" width="6.5703125" customWidth="1"/>
    <col min="12549" max="12549" width="9.28515625" customWidth="1"/>
    <col min="12550" max="12550" width="7.42578125" customWidth="1"/>
    <col min="12551" max="12551" width="11.140625" customWidth="1"/>
    <col min="12552" max="12552" width="14.85546875" customWidth="1"/>
    <col min="12553" max="12553" width="18.5703125" customWidth="1"/>
    <col min="12554" max="12554" width="5" customWidth="1"/>
    <col min="12555" max="12555" width="0.85546875" customWidth="1"/>
    <col min="12556" max="12556" width="1.42578125" customWidth="1"/>
    <col min="12794" max="12794" width="2.28515625" customWidth="1"/>
    <col min="12795" max="12795" width="0" hidden="1" customWidth="1"/>
    <col min="12796" max="12796" width="11.7109375" customWidth="1"/>
    <col min="12797" max="12797" width="19.42578125" customWidth="1"/>
    <col min="12798" max="12798" width="8.5703125" customWidth="1"/>
    <col min="12799" max="12799" width="1.28515625" customWidth="1"/>
    <col min="12800" max="12800" width="6.7109375" customWidth="1"/>
    <col min="12801" max="12801" width="11.140625" customWidth="1"/>
    <col min="12802" max="12802" width="7.5703125" customWidth="1"/>
    <col min="12803" max="12803" width="7" customWidth="1"/>
    <col min="12804" max="12804" width="6.5703125" customWidth="1"/>
    <col min="12805" max="12805" width="9.28515625" customWidth="1"/>
    <col min="12806" max="12806" width="7.42578125" customWidth="1"/>
    <col min="12807" max="12807" width="11.140625" customWidth="1"/>
    <col min="12808" max="12808" width="14.85546875" customWidth="1"/>
    <col min="12809" max="12809" width="18.5703125" customWidth="1"/>
    <col min="12810" max="12810" width="5" customWidth="1"/>
    <col min="12811" max="12811" width="0.85546875" customWidth="1"/>
    <col min="12812" max="12812" width="1.42578125" customWidth="1"/>
    <col min="13050" max="13050" width="2.28515625" customWidth="1"/>
    <col min="13051" max="13051" width="0" hidden="1" customWidth="1"/>
    <col min="13052" max="13052" width="11.7109375" customWidth="1"/>
    <col min="13053" max="13053" width="19.42578125" customWidth="1"/>
    <col min="13054" max="13054" width="8.5703125" customWidth="1"/>
    <col min="13055" max="13055" width="1.28515625" customWidth="1"/>
    <col min="13056" max="13056" width="6.7109375" customWidth="1"/>
    <col min="13057" max="13057" width="11.140625" customWidth="1"/>
    <col min="13058" max="13058" width="7.5703125" customWidth="1"/>
    <col min="13059" max="13059" width="7" customWidth="1"/>
    <col min="13060" max="13060" width="6.5703125" customWidth="1"/>
    <col min="13061" max="13061" width="9.28515625" customWidth="1"/>
    <col min="13062" max="13062" width="7.42578125" customWidth="1"/>
    <col min="13063" max="13063" width="11.140625" customWidth="1"/>
    <col min="13064" max="13064" width="14.85546875" customWidth="1"/>
    <col min="13065" max="13065" width="18.5703125" customWidth="1"/>
    <col min="13066" max="13066" width="5" customWidth="1"/>
    <col min="13067" max="13067" width="0.85546875" customWidth="1"/>
    <col min="13068" max="13068" width="1.42578125" customWidth="1"/>
    <col min="13306" max="13306" width="2.28515625" customWidth="1"/>
    <col min="13307" max="13307" width="0" hidden="1" customWidth="1"/>
    <col min="13308" max="13308" width="11.7109375" customWidth="1"/>
    <col min="13309" max="13309" width="19.42578125" customWidth="1"/>
    <col min="13310" max="13310" width="8.5703125" customWidth="1"/>
    <col min="13311" max="13311" width="1.28515625" customWidth="1"/>
    <col min="13312" max="13312" width="6.7109375" customWidth="1"/>
    <col min="13313" max="13313" width="11.140625" customWidth="1"/>
    <col min="13314" max="13314" width="7.5703125" customWidth="1"/>
    <col min="13315" max="13315" width="7" customWidth="1"/>
    <col min="13316" max="13316" width="6.5703125" customWidth="1"/>
    <col min="13317" max="13317" width="9.28515625" customWidth="1"/>
    <col min="13318" max="13318" width="7.42578125" customWidth="1"/>
    <col min="13319" max="13319" width="11.140625" customWidth="1"/>
    <col min="13320" max="13320" width="14.85546875" customWidth="1"/>
    <col min="13321" max="13321" width="18.5703125" customWidth="1"/>
    <col min="13322" max="13322" width="5" customWidth="1"/>
    <col min="13323" max="13323" width="0.85546875" customWidth="1"/>
    <col min="13324" max="13324" width="1.42578125" customWidth="1"/>
    <col min="13562" max="13562" width="2.28515625" customWidth="1"/>
    <col min="13563" max="13563" width="0" hidden="1" customWidth="1"/>
    <col min="13564" max="13564" width="11.7109375" customWidth="1"/>
    <col min="13565" max="13565" width="19.42578125" customWidth="1"/>
    <col min="13566" max="13566" width="8.5703125" customWidth="1"/>
    <col min="13567" max="13567" width="1.28515625" customWidth="1"/>
    <col min="13568" max="13568" width="6.7109375" customWidth="1"/>
    <col min="13569" max="13569" width="11.140625" customWidth="1"/>
    <col min="13570" max="13570" width="7.5703125" customWidth="1"/>
    <col min="13571" max="13571" width="7" customWidth="1"/>
    <col min="13572" max="13572" width="6.5703125" customWidth="1"/>
    <col min="13573" max="13573" width="9.28515625" customWidth="1"/>
    <col min="13574" max="13574" width="7.42578125" customWidth="1"/>
    <col min="13575" max="13575" width="11.140625" customWidth="1"/>
    <col min="13576" max="13576" width="14.85546875" customWidth="1"/>
    <col min="13577" max="13577" width="18.5703125" customWidth="1"/>
    <col min="13578" max="13578" width="5" customWidth="1"/>
    <col min="13579" max="13579" width="0.85546875" customWidth="1"/>
    <col min="13580" max="13580" width="1.42578125" customWidth="1"/>
    <col min="13818" max="13818" width="2.28515625" customWidth="1"/>
    <col min="13819" max="13819" width="0" hidden="1" customWidth="1"/>
    <col min="13820" max="13820" width="11.7109375" customWidth="1"/>
    <col min="13821" max="13821" width="19.42578125" customWidth="1"/>
    <col min="13822" max="13822" width="8.5703125" customWidth="1"/>
    <col min="13823" max="13823" width="1.28515625" customWidth="1"/>
    <col min="13824" max="13824" width="6.7109375" customWidth="1"/>
    <col min="13825" max="13825" width="11.140625" customWidth="1"/>
    <col min="13826" max="13826" width="7.5703125" customWidth="1"/>
    <col min="13827" max="13827" width="7" customWidth="1"/>
    <col min="13828" max="13828" width="6.5703125" customWidth="1"/>
    <col min="13829" max="13829" width="9.28515625" customWidth="1"/>
    <col min="13830" max="13830" width="7.42578125" customWidth="1"/>
    <col min="13831" max="13831" width="11.140625" customWidth="1"/>
    <col min="13832" max="13832" width="14.85546875" customWidth="1"/>
    <col min="13833" max="13833" width="18.5703125" customWidth="1"/>
    <col min="13834" max="13834" width="5" customWidth="1"/>
    <col min="13835" max="13835" width="0.85546875" customWidth="1"/>
    <col min="13836" max="13836" width="1.42578125" customWidth="1"/>
    <col min="14074" max="14074" width="2.28515625" customWidth="1"/>
    <col min="14075" max="14075" width="0" hidden="1" customWidth="1"/>
    <col min="14076" max="14076" width="11.7109375" customWidth="1"/>
    <col min="14077" max="14077" width="19.42578125" customWidth="1"/>
    <col min="14078" max="14078" width="8.5703125" customWidth="1"/>
    <col min="14079" max="14079" width="1.28515625" customWidth="1"/>
    <col min="14080" max="14080" width="6.7109375" customWidth="1"/>
    <col min="14081" max="14081" width="11.140625" customWidth="1"/>
    <col min="14082" max="14082" width="7.5703125" customWidth="1"/>
    <col min="14083" max="14083" width="7" customWidth="1"/>
    <col min="14084" max="14084" width="6.5703125" customWidth="1"/>
    <col min="14085" max="14085" width="9.28515625" customWidth="1"/>
    <col min="14086" max="14086" width="7.42578125" customWidth="1"/>
    <col min="14087" max="14087" width="11.140625" customWidth="1"/>
    <col min="14088" max="14088" width="14.85546875" customWidth="1"/>
    <col min="14089" max="14089" width="18.5703125" customWidth="1"/>
    <col min="14090" max="14090" width="5" customWidth="1"/>
    <col min="14091" max="14091" width="0.85546875" customWidth="1"/>
    <col min="14092" max="14092" width="1.42578125" customWidth="1"/>
    <col min="14330" max="14330" width="2.28515625" customWidth="1"/>
    <col min="14331" max="14331" width="0" hidden="1" customWidth="1"/>
    <col min="14332" max="14332" width="11.7109375" customWidth="1"/>
    <col min="14333" max="14333" width="19.42578125" customWidth="1"/>
    <col min="14334" max="14334" width="8.5703125" customWidth="1"/>
    <col min="14335" max="14335" width="1.28515625" customWidth="1"/>
    <col min="14336" max="14336" width="6.7109375" customWidth="1"/>
    <col min="14337" max="14337" width="11.140625" customWidth="1"/>
    <col min="14338" max="14338" width="7.5703125" customWidth="1"/>
    <col min="14339" max="14339" width="7" customWidth="1"/>
    <col min="14340" max="14340" width="6.5703125" customWidth="1"/>
    <col min="14341" max="14341" width="9.28515625" customWidth="1"/>
    <col min="14342" max="14342" width="7.42578125" customWidth="1"/>
    <col min="14343" max="14343" width="11.140625" customWidth="1"/>
    <col min="14344" max="14344" width="14.85546875" customWidth="1"/>
    <col min="14345" max="14345" width="18.5703125" customWidth="1"/>
    <col min="14346" max="14346" width="5" customWidth="1"/>
    <col min="14347" max="14347" width="0.85546875" customWidth="1"/>
    <col min="14348" max="14348" width="1.42578125" customWidth="1"/>
    <col min="14586" max="14586" width="2.28515625" customWidth="1"/>
    <col min="14587" max="14587" width="0" hidden="1" customWidth="1"/>
    <col min="14588" max="14588" width="11.7109375" customWidth="1"/>
    <col min="14589" max="14589" width="19.42578125" customWidth="1"/>
    <col min="14590" max="14590" width="8.5703125" customWidth="1"/>
    <col min="14591" max="14591" width="1.28515625" customWidth="1"/>
    <col min="14592" max="14592" width="6.7109375" customWidth="1"/>
    <col min="14593" max="14593" width="11.140625" customWidth="1"/>
    <col min="14594" max="14594" width="7.5703125" customWidth="1"/>
    <col min="14595" max="14595" width="7" customWidth="1"/>
    <col min="14596" max="14596" width="6.5703125" customWidth="1"/>
    <col min="14597" max="14597" width="9.28515625" customWidth="1"/>
    <col min="14598" max="14598" width="7.42578125" customWidth="1"/>
    <col min="14599" max="14599" width="11.140625" customWidth="1"/>
    <col min="14600" max="14600" width="14.85546875" customWidth="1"/>
    <col min="14601" max="14601" width="18.5703125" customWidth="1"/>
    <col min="14602" max="14602" width="5" customWidth="1"/>
    <col min="14603" max="14603" width="0.85546875" customWidth="1"/>
    <col min="14604" max="14604" width="1.42578125" customWidth="1"/>
    <col min="14842" max="14842" width="2.28515625" customWidth="1"/>
    <col min="14843" max="14843" width="0" hidden="1" customWidth="1"/>
    <col min="14844" max="14844" width="11.7109375" customWidth="1"/>
    <col min="14845" max="14845" width="19.42578125" customWidth="1"/>
    <col min="14846" max="14846" width="8.5703125" customWidth="1"/>
    <col min="14847" max="14847" width="1.28515625" customWidth="1"/>
    <col min="14848" max="14848" width="6.7109375" customWidth="1"/>
    <col min="14849" max="14849" width="11.140625" customWidth="1"/>
    <col min="14850" max="14850" width="7.5703125" customWidth="1"/>
    <col min="14851" max="14851" width="7" customWidth="1"/>
    <col min="14852" max="14852" width="6.5703125" customWidth="1"/>
    <col min="14853" max="14853" width="9.28515625" customWidth="1"/>
    <col min="14854" max="14854" width="7.42578125" customWidth="1"/>
    <col min="14855" max="14855" width="11.140625" customWidth="1"/>
    <col min="14856" max="14856" width="14.85546875" customWidth="1"/>
    <col min="14857" max="14857" width="18.5703125" customWidth="1"/>
    <col min="14858" max="14858" width="5" customWidth="1"/>
    <col min="14859" max="14859" width="0.85546875" customWidth="1"/>
    <col min="14860" max="14860" width="1.42578125" customWidth="1"/>
    <col min="15098" max="15098" width="2.28515625" customWidth="1"/>
    <col min="15099" max="15099" width="0" hidden="1" customWidth="1"/>
    <col min="15100" max="15100" width="11.7109375" customWidth="1"/>
    <col min="15101" max="15101" width="19.42578125" customWidth="1"/>
    <col min="15102" max="15102" width="8.5703125" customWidth="1"/>
    <col min="15103" max="15103" width="1.28515625" customWidth="1"/>
    <col min="15104" max="15104" width="6.7109375" customWidth="1"/>
    <col min="15105" max="15105" width="11.140625" customWidth="1"/>
    <col min="15106" max="15106" width="7.5703125" customWidth="1"/>
    <col min="15107" max="15107" width="7" customWidth="1"/>
    <col min="15108" max="15108" width="6.5703125" customWidth="1"/>
    <col min="15109" max="15109" width="9.28515625" customWidth="1"/>
    <col min="15110" max="15110" width="7.42578125" customWidth="1"/>
    <col min="15111" max="15111" width="11.140625" customWidth="1"/>
    <col min="15112" max="15112" width="14.85546875" customWidth="1"/>
    <col min="15113" max="15113" width="18.5703125" customWidth="1"/>
    <col min="15114" max="15114" width="5" customWidth="1"/>
    <col min="15115" max="15115" width="0.85546875" customWidth="1"/>
    <col min="15116" max="15116" width="1.42578125" customWidth="1"/>
    <col min="15354" max="15354" width="2.28515625" customWidth="1"/>
    <col min="15355" max="15355" width="0" hidden="1" customWidth="1"/>
    <col min="15356" max="15356" width="11.7109375" customWidth="1"/>
    <col min="15357" max="15357" width="19.42578125" customWidth="1"/>
    <col min="15358" max="15358" width="8.5703125" customWidth="1"/>
    <col min="15359" max="15359" width="1.28515625" customWidth="1"/>
    <col min="15360" max="15360" width="6.7109375" customWidth="1"/>
    <col min="15361" max="15361" width="11.140625" customWidth="1"/>
    <col min="15362" max="15362" width="7.5703125" customWidth="1"/>
    <col min="15363" max="15363" width="7" customWidth="1"/>
    <col min="15364" max="15364" width="6.5703125" customWidth="1"/>
    <col min="15365" max="15365" width="9.28515625" customWidth="1"/>
    <col min="15366" max="15366" width="7.42578125" customWidth="1"/>
    <col min="15367" max="15367" width="11.140625" customWidth="1"/>
    <col min="15368" max="15368" width="14.85546875" customWidth="1"/>
    <col min="15369" max="15369" width="18.5703125" customWidth="1"/>
    <col min="15370" max="15370" width="5" customWidth="1"/>
    <col min="15371" max="15371" width="0.85546875" customWidth="1"/>
    <col min="15372" max="15372" width="1.42578125" customWidth="1"/>
    <col min="15610" max="15610" width="2.28515625" customWidth="1"/>
    <col min="15611" max="15611" width="0" hidden="1" customWidth="1"/>
    <col min="15612" max="15612" width="11.7109375" customWidth="1"/>
    <col min="15613" max="15613" width="19.42578125" customWidth="1"/>
    <col min="15614" max="15614" width="8.5703125" customWidth="1"/>
    <col min="15615" max="15615" width="1.28515625" customWidth="1"/>
    <col min="15616" max="15616" width="6.7109375" customWidth="1"/>
    <col min="15617" max="15617" width="11.140625" customWidth="1"/>
    <col min="15618" max="15618" width="7.5703125" customWidth="1"/>
    <col min="15619" max="15619" width="7" customWidth="1"/>
    <col min="15620" max="15620" width="6.5703125" customWidth="1"/>
    <col min="15621" max="15621" width="9.28515625" customWidth="1"/>
    <col min="15622" max="15622" width="7.42578125" customWidth="1"/>
    <col min="15623" max="15623" width="11.140625" customWidth="1"/>
    <col min="15624" max="15624" width="14.85546875" customWidth="1"/>
    <col min="15625" max="15625" width="18.5703125" customWidth="1"/>
    <col min="15626" max="15626" width="5" customWidth="1"/>
    <col min="15627" max="15627" width="0.85546875" customWidth="1"/>
    <col min="15628" max="15628" width="1.42578125" customWidth="1"/>
    <col min="15866" max="15866" width="2.28515625" customWidth="1"/>
    <col min="15867" max="15867" width="0" hidden="1" customWidth="1"/>
    <col min="15868" max="15868" width="11.7109375" customWidth="1"/>
    <col min="15869" max="15869" width="19.42578125" customWidth="1"/>
    <col min="15870" max="15870" width="8.5703125" customWidth="1"/>
    <col min="15871" max="15871" width="1.28515625" customWidth="1"/>
    <col min="15872" max="15872" width="6.7109375" customWidth="1"/>
    <col min="15873" max="15873" width="11.140625" customWidth="1"/>
    <col min="15874" max="15874" width="7.5703125" customWidth="1"/>
    <col min="15875" max="15875" width="7" customWidth="1"/>
    <col min="15876" max="15876" width="6.5703125" customWidth="1"/>
    <col min="15877" max="15877" width="9.28515625" customWidth="1"/>
    <col min="15878" max="15878" width="7.42578125" customWidth="1"/>
    <col min="15879" max="15879" width="11.140625" customWidth="1"/>
    <col min="15880" max="15880" width="14.85546875" customWidth="1"/>
    <col min="15881" max="15881" width="18.5703125" customWidth="1"/>
    <col min="15882" max="15882" width="5" customWidth="1"/>
    <col min="15883" max="15883" width="0.85546875" customWidth="1"/>
    <col min="15884" max="15884" width="1.42578125" customWidth="1"/>
    <col min="16122" max="16122" width="2.28515625" customWidth="1"/>
    <col min="16123" max="16123" width="0" hidden="1" customWidth="1"/>
    <col min="16124" max="16124" width="11.7109375" customWidth="1"/>
    <col min="16125" max="16125" width="19.42578125" customWidth="1"/>
    <col min="16126" max="16126" width="8.5703125" customWidth="1"/>
    <col min="16127" max="16127" width="1.28515625" customWidth="1"/>
    <col min="16128" max="16128" width="6.7109375" customWidth="1"/>
    <col min="16129" max="16129" width="11.140625" customWidth="1"/>
    <col min="16130" max="16130" width="7.5703125" customWidth="1"/>
    <col min="16131" max="16131" width="7" customWidth="1"/>
    <col min="16132" max="16132" width="6.5703125" customWidth="1"/>
    <col min="16133" max="16133" width="9.28515625" customWidth="1"/>
    <col min="16134" max="16134" width="7.42578125" customWidth="1"/>
    <col min="16135" max="16135" width="11.140625" customWidth="1"/>
    <col min="16136" max="16136" width="14.85546875" customWidth="1"/>
    <col min="16137" max="16137" width="18.5703125" customWidth="1"/>
    <col min="16138" max="16138" width="5" customWidth="1"/>
    <col min="16139" max="16139" width="0.85546875" customWidth="1"/>
    <col min="16140" max="16140" width="1.42578125" customWidth="1"/>
  </cols>
  <sheetData>
    <row r="1" spans="2:10" ht="12" customHeight="1" x14ac:dyDescent="0.25"/>
    <row r="2" spans="2:10" ht="52.9" customHeight="1" x14ac:dyDescent="0.25">
      <c r="D2" s="437"/>
      <c r="E2" s="437"/>
      <c r="F2" s="437"/>
    </row>
    <row r="3" spans="2:10" ht="8.1" customHeight="1" x14ac:dyDescent="0.25"/>
    <row r="4" spans="2:10" ht="12.4" customHeight="1" x14ac:dyDescent="0.25">
      <c r="C4" s="288"/>
      <c r="D4" s="289"/>
      <c r="E4" s="289"/>
      <c r="F4" s="289"/>
      <c r="G4" s="289"/>
      <c r="H4" s="289"/>
      <c r="I4" s="290"/>
    </row>
    <row r="5" spans="2:10" ht="17.100000000000001" customHeight="1" x14ac:dyDescent="0.25">
      <c r="C5" s="441" t="s">
        <v>177</v>
      </c>
      <c r="D5" s="442"/>
      <c r="E5" s="442"/>
      <c r="I5" s="291"/>
    </row>
    <row r="6" spans="2:10" ht="5.0999999999999996" customHeight="1" x14ac:dyDescent="0.25">
      <c r="C6" s="305"/>
      <c r="I6" s="291"/>
    </row>
    <row r="7" spans="2:10" ht="17.100000000000001" customHeight="1" x14ac:dyDescent="0.25">
      <c r="C7" s="438" t="s">
        <v>178</v>
      </c>
      <c r="D7" s="439"/>
      <c r="E7" s="439"/>
      <c r="I7" s="291"/>
    </row>
    <row r="8" spans="2:10" ht="3.95" customHeight="1" x14ac:dyDescent="0.25">
      <c r="C8" s="305"/>
      <c r="I8" s="291"/>
    </row>
    <row r="9" spans="2:10" ht="17.100000000000001" customHeight="1" x14ac:dyDescent="0.25">
      <c r="C9" s="438" t="s">
        <v>559</v>
      </c>
      <c r="D9" s="439"/>
      <c r="E9" s="439"/>
      <c r="I9" s="291"/>
    </row>
    <row r="10" spans="2:10" ht="4.5" customHeight="1" x14ac:dyDescent="0.25">
      <c r="C10" s="294"/>
      <c r="D10" s="295"/>
      <c r="E10" s="295"/>
      <c r="F10" s="295"/>
      <c r="G10" s="295"/>
      <c r="H10" s="295"/>
      <c r="I10" s="296"/>
    </row>
    <row r="11" spans="2:10" ht="4.5" customHeight="1" x14ac:dyDescent="0.25">
      <c r="C11" s="306"/>
      <c r="D11" s="306"/>
      <c r="E11" s="306"/>
      <c r="F11" s="306"/>
      <c r="G11" s="306"/>
      <c r="H11" s="306"/>
      <c r="I11" s="306"/>
    </row>
    <row r="12" spans="2:10" ht="15.2" customHeight="1" x14ac:dyDescent="0.25"/>
    <row r="13" spans="2:10" ht="45.6" customHeight="1" x14ac:dyDescent="0.25">
      <c r="B13" s="429" t="s">
        <v>180</v>
      </c>
      <c r="C13" s="430"/>
      <c r="D13" s="430"/>
      <c r="E13" s="430"/>
      <c r="F13" s="430"/>
      <c r="G13" s="430"/>
      <c r="H13" s="430"/>
      <c r="I13" s="430"/>
      <c r="J13" s="430"/>
    </row>
    <row r="14" spans="2:10" ht="15" customHeight="1" x14ac:dyDescent="0.25">
      <c r="B14" s="424" t="s">
        <v>181</v>
      </c>
      <c r="C14" s="425"/>
      <c r="D14" s="424" t="s">
        <v>182</v>
      </c>
      <c r="E14" s="425"/>
      <c r="F14" s="424" t="s">
        <v>183</v>
      </c>
      <c r="G14" s="425"/>
      <c r="H14" s="297" t="s">
        <v>184</v>
      </c>
      <c r="I14" s="424" t="s">
        <v>185</v>
      </c>
      <c r="J14" s="425"/>
    </row>
    <row r="15" spans="2:10" ht="15" customHeight="1" x14ac:dyDescent="0.25">
      <c r="B15" s="427">
        <v>1</v>
      </c>
      <c r="C15" s="425"/>
      <c r="D15" s="427" t="s">
        <v>186</v>
      </c>
      <c r="E15" s="425"/>
      <c r="F15" s="428">
        <v>180142.17</v>
      </c>
      <c r="G15" s="425"/>
      <c r="H15" s="298" t="s">
        <v>187</v>
      </c>
      <c r="I15" s="427" t="s">
        <v>560</v>
      </c>
      <c r="J15" s="425"/>
    </row>
    <row r="16" spans="2:10" ht="15" customHeight="1" x14ac:dyDescent="0.25">
      <c r="B16" s="427">
        <v>2</v>
      </c>
      <c r="C16" s="425"/>
      <c r="D16" s="427" t="s">
        <v>189</v>
      </c>
      <c r="E16" s="425"/>
      <c r="F16" s="428">
        <v>174602.4</v>
      </c>
      <c r="G16" s="425"/>
      <c r="H16" s="298" t="s">
        <v>190</v>
      </c>
      <c r="I16" s="427" t="s">
        <v>560</v>
      </c>
      <c r="J16" s="425"/>
    </row>
    <row r="17" spans="2:10" ht="15" customHeight="1" x14ac:dyDescent="0.25">
      <c r="B17" s="427">
        <v>3</v>
      </c>
      <c r="C17" s="425"/>
      <c r="D17" s="427" t="s">
        <v>191</v>
      </c>
      <c r="E17" s="425"/>
      <c r="F17" s="428">
        <v>177924.84</v>
      </c>
      <c r="G17" s="425"/>
      <c r="H17" s="298" t="s">
        <v>192</v>
      </c>
      <c r="I17" s="427" t="s">
        <v>560</v>
      </c>
      <c r="J17" s="425"/>
    </row>
    <row r="18" spans="2:10" ht="15" customHeight="1" x14ac:dyDescent="0.25">
      <c r="B18" s="427">
        <v>4</v>
      </c>
      <c r="C18" s="425"/>
      <c r="D18" s="427" t="s">
        <v>193</v>
      </c>
      <c r="E18" s="425"/>
      <c r="F18" s="428">
        <v>168998.45</v>
      </c>
      <c r="G18" s="425"/>
      <c r="H18" s="298" t="s">
        <v>194</v>
      </c>
      <c r="I18" s="427" t="s">
        <v>560</v>
      </c>
      <c r="J18" s="425"/>
    </row>
    <row r="19" spans="2:10" ht="15" customHeight="1" x14ac:dyDescent="0.25">
      <c r="B19" s="427">
        <v>5</v>
      </c>
      <c r="C19" s="425"/>
      <c r="D19" s="427" t="s">
        <v>195</v>
      </c>
      <c r="E19" s="425"/>
      <c r="F19" s="428">
        <v>163095.09</v>
      </c>
      <c r="G19" s="425"/>
      <c r="H19" s="298" t="s">
        <v>196</v>
      </c>
      <c r="I19" s="427" t="s">
        <v>560</v>
      </c>
      <c r="J19" s="425"/>
    </row>
    <row r="20" spans="2:10" ht="15" customHeight="1" x14ac:dyDescent="0.25">
      <c r="B20" s="427">
        <v>6</v>
      </c>
      <c r="C20" s="425"/>
      <c r="D20" s="427" t="s">
        <v>197</v>
      </c>
      <c r="E20" s="425"/>
      <c r="F20" s="428">
        <v>169852.21</v>
      </c>
      <c r="G20" s="425"/>
      <c r="H20" s="298" t="s">
        <v>198</v>
      </c>
      <c r="I20" s="427" t="s">
        <v>560</v>
      </c>
      <c r="J20" s="425"/>
    </row>
    <row r="21" spans="2:10" ht="15" customHeight="1" x14ac:dyDescent="0.25">
      <c r="B21" s="427">
        <v>7</v>
      </c>
      <c r="C21" s="425"/>
      <c r="D21" s="427" t="s">
        <v>199</v>
      </c>
      <c r="E21" s="425"/>
      <c r="F21" s="428">
        <v>179076.49</v>
      </c>
      <c r="G21" s="425"/>
      <c r="H21" s="298" t="s">
        <v>200</v>
      </c>
      <c r="I21" s="427" t="s">
        <v>560</v>
      </c>
      <c r="J21" s="425"/>
    </row>
    <row r="22" spans="2:10" ht="15" customHeight="1" x14ac:dyDescent="0.25">
      <c r="B22" s="427">
        <v>8</v>
      </c>
      <c r="C22" s="425"/>
      <c r="D22" s="427" t="s">
        <v>201</v>
      </c>
      <c r="E22" s="425"/>
      <c r="F22" s="428">
        <v>168297.75</v>
      </c>
      <c r="G22" s="425"/>
      <c r="H22" s="298" t="s">
        <v>202</v>
      </c>
      <c r="I22" s="427" t="s">
        <v>560</v>
      </c>
      <c r="J22" s="425"/>
    </row>
    <row r="23" spans="2:10" ht="15" customHeight="1" x14ac:dyDescent="0.25">
      <c r="B23" s="427">
        <v>9</v>
      </c>
      <c r="C23" s="425"/>
      <c r="D23" s="427" t="s">
        <v>203</v>
      </c>
      <c r="E23" s="425"/>
      <c r="F23" s="428">
        <v>171788.97</v>
      </c>
      <c r="G23" s="425"/>
      <c r="H23" s="298" t="s">
        <v>204</v>
      </c>
      <c r="I23" s="427" t="s">
        <v>560</v>
      </c>
      <c r="J23" s="425"/>
    </row>
    <row r="24" spans="2:10" ht="15" customHeight="1" x14ac:dyDescent="0.25">
      <c r="B24" s="427">
        <v>10</v>
      </c>
      <c r="C24" s="425"/>
      <c r="D24" s="427" t="s">
        <v>205</v>
      </c>
      <c r="E24" s="425"/>
      <c r="F24" s="428">
        <v>176030.14</v>
      </c>
      <c r="G24" s="425"/>
      <c r="H24" s="298" t="s">
        <v>206</v>
      </c>
      <c r="I24" s="427" t="s">
        <v>560</v>
      </c>
      <c r="J24" s="425"/>
    </row>
    <row r="25" spans="2:10" ht="15" customHeight="1" x14ac:dyDescent="0.25">
      <c r="B25" s="427">
        <v>11</v>
      </c>
      <c r="C25" s="425"/>
      <c r="D25" s="427" t="s">
        <v>207</v>
      </c>
      <c r="E25" s="425"/>
      <c r="F25" s="428">
        <v>179563.76</v>
      </c>
      <c r="G25" s="425"/>
      <c r="H25" s="298" t="s">
        <v>208</v>
      </c>
      <c r="I25" s="427" t="s">
        <v>560</v>
      </c>
      <c r="J25" s="425"/>
    </row>
    <row r="26" spans="2:10" ht="15" customHeight="1" x14ac:dyDescent="0.25">
      <c r="B26" s="298"/>
      <c r="C26" s="299">
        <v>12</v>
      </c>
      <c r="D26" s="433" t="s">
        <v>209</v>
      </c>
      <c r="E26" s="434"/>
      <c r="F26" s="435">
        <f>314774.41-1372.85</f>
        <v>313401.56</v>
      </c>
      <c r="G26" s="436"/>
      <c r="H26" s="300">
        <v>44193</v>
      </c>
      <c r="I26" s="427" t="s">
        <v>560</v>
      </c>
      <c r="J26" s="425"/>
    </row>
    <row r="27" spans="2:10" x14ac:dyDescent="0.25">
      <c r="B27" s="424"/>
      <c r="C27" s="425"/>
      <c r="D27" s="424" t="s">
        <v>210</v>
      </c>
      <c r="E27" s="425"/>
      <c r="F27" s="426">
        <f>SUM(F15:F26)</f>
        <v>2222773.8299999996</v>
      </c>
      <c r="G27" s="425"/>
      <c r="H27" s="297"/>
      <c r="I27" s="424"/>
      <c r="J27" s="425"/>
    </row>
    <row r="28" spans="2:10" x14ac:dyDescent="0.25">
      <c r="B28" s="307"/>
      <c r="C28" s="308"/>
      <c r="D28" s="307"/>
      <c r="E28" s="308"/>
      <c r="F28" s="309"/>
      <c r="G28" s="308"/>
      <c r="H28" s="307"/>
      <c r="I28" s="307"/>
      <c r="J28" s="308"/>
    </row>
    <row r="29" spans="2:10" ht="45.6" customHeight="1" x14ac:dyDescent="0.25">
      <c r="B29" s="429" t="s">
        <v>561</v>
      </c>
      <c r="C29" s="430"/>
      <c r="D29" s="430"/>
      <c r="E29" s="430"/>
      <c r="F29" s="430"/>
      <c r="G29" s="430"/>
      <c r="H29" s="430"/>
      <c r="I29" s="430"/>
      <c r="J29" s="430"/>
    </row>
    <row r="30" spans="2:10" ht="15" customHeight="1" x14ac:dyDescent="0.25">
      <c r="B30" s="424" t="s">
        <v>181</v>
      </c>
      <c r="C30" s="425"/>
      <c r="D30" s="424" t="s">
        <v>182</v>
      </c>
      <c r="E30" s="425"/>
      <c r="F30" s="424" t="s">
        <v>183</v>
      </c>
      <c r="G30" s="425"/>
      <c r="H30" s="297" t="s">
        <v>184</v>
      </c>
      <c r="I30" s="424" t="s">
        <v>185</v>
      </c>
      <c r="J30" s="425"/>
    </row>
    <row r="31" spans="2:10" ht="15" customHeight="1" x14ac:dyDescent="0.25">
      <c r="B31" s="427">
        <v>1</v>
      </c>
      <c r="C31" s="425"/>
      <c r="D31" s="427" t="s">
        <v>562</v>
      </c>
      <c r="E31" s="425"/>
      <c r="F31" s="428">
        <v>1145</v>
      </c>
      <c r="G31" s="425"/>
      <c r="H31" s="298" t="s">
        <v>563</v>
      </c>
      <c r="I31" s="427" t="s">
        <v>564</v>
      </c>
      <c r="J31" s="425"/>
    </row>
    <row r="32" spans="2:10" x14ac:dyDescent="0.25">
      <c r="B32" s="424"/>
      <c r="C32" s="425"/>
      <c r="D32" s="424" t="s">
        <v>210</v>
      </c>
      <c r="E32" s="425"/>
      <c r="F32" s="426">
        <v>1145</v>
      </c>
      <c r="G32" s="425"/>
      <c r="H32" s="297"/>
      <c r="I32" s="424"/>
      <c r="J32" s="425"/>
    </row>
    <row r="33" spans="1:10" ht="45.6" customHeight="1" x14ac:dyDescent="0.25">
      <c r="B33" s="429" t="s">
        <v>211</v>
      </c>
      <c r="C33" s="430"/>
      <c r="D33" s="430"/>
      <c r="E33" s="430"/>
      <c r="F33" s="430"/>
      <c r="G33" s="430"/>
      <c r="H33" s="430"/>
      <c r="I33" s="430"/>
      <c r="J33" s="430"/>
    </row>
    <row r="34" spans="1:10" ht="15" customHeight="1" x14ac:dyDescent="0.25">
      <c r="B34" s="424" t="s">
        <v>181</v>
      </c>
      <c r="C34" s="425"/>
      <c r="D34" s="424" t="s">
        <v>182</v>
      </c>
      <c r="E34" s="425"/>
      <c r="F34" s="424" t="s">
        <v>183</v>
      </c>
      <c r="G34" s="425"/>
      <c r="H34" s="297" t="s">
        <v>184</v>
      </c>
      <c r="I34" s="424" t="s">
        <v>185</v>
      </c>
      <c r="J34" s="425"/>
    </row>
    <row r="35" spans="1:10" ht="15" customHeight="1" x14ac:dyDescent="0.25">
      <c r="B35" s="427">
        <v>1</v>
      </c>
      <c r="C35" s="425"/>
      <c r="D35" s="427" t="s">
        <v>212</v>
      </c>
      <c r="E35" s="425"/>
      <c r="F35" s="428">
        <v>1493.64</v>
      </c>
      <c r="G35" s="425"/>
      <c r="H35" s="298" t="s">
        <v>215</v>
      </c>
      <c r="I35" s="427" t="s">
        <v>214</v>
      </c>
      <c r="J35" s="425"/>
    </row>
    <row r="36" spans="1:10" ht="15" customHeight="1" x14ac:dyDescent="0.25">
      <c r="B36" s="427">
        <v>2</v>
      </c>
      <c r="C36" s="425"/>
      <c r="D36" s="427" t="s">
        <v>212</v>
      </c>
      <c r="E36" s="425"/>
      <c r="F36" s="428">
        <v>1281</v>
      </c>
      <c r="G36" s="425"/>
      <c r="H36" s="298" t="s">
        <v>319</v>
      </c>
      <c r="I36" s="427" t="s">
        <v>214</v>
      </c>
      <c r="J36" s="425"/>
    </row>
    <row r="37" spans="1:10" x14ac:dyDescent="0.25">
      <c r="B37" s="424"/>
      <c r="C37" s="425"/>
      <c r="D37" s="424" t="s">
        <v>210</v>
      </c>
      <c r="E37" s="425"/>
      <c r="F37" s="426">
        <v>2774.6400000000003</v>
      </c>
      <c r="G37" s="425"/>
      <c r="H37" s="297"/>
      <c r="I37" s="424"/>
      <c r="J37" s="425"/>
    </row>
    <row r="38" spans="1:10" ht="45.6" customHeight="1" x14ac:dyDescent="0.25">
      <c r="B38" s="429" t="s">
        <v>220</v>
      </c>
      <c r="C38" s="430"/>
      <c r="D38" s="430"/>
      <c r="E38" s="430"/>
      <c r="F38" s="430"/>
      <c r="G38" s="430"/>
      <c r="H38" s="430"/>
      <c r="I38" s="430"/>
      <c r="J38" s="430"/>
    </row>
    <row r="39" spans="1:10" ht="15" customHeight="1" x14ac:dyDescent="0.25">
      <c r="A39" s="102"/>
      <c r="B39" s="424" t="s">
        <v>181</v>
      </c>
      <c r="C39" s="425"/>
      <c r="D39" s="424" t="s">
        <v>182</v>
      </c>
      <c r="E39" s="425"/>
      <c r="F39" s="424" t="s">
        <v>183</v>
      </c>
      <c r="G39" s="425"/>
      <c r="H39" s="297" t="s">
        <v>184</v>
      </c>
      <c r="I39" s="424" t="s">
        <v>185</v>
      </c>
      <c r="J39" s="425"/>
    </row>
    <row r="40" spans="1:10" ht="15" customHeight="1" x14ac:dyDescent="0.25">
      <c r="A40" s="102"/>
      <c r="B40" s="427">
        <v>1</v>
      </c>
      <c r="C40" s="425"/>
      <c r="D40" s="427" t="s">
        <v>225</v>
      </c>
      <c r="E40" s="425"/>
      <c r="F40" s="428">
        <v>355.2</v>
      </c>
      <c r="G40" s="425"/>
      <c r="H40" s="298" t="s">
        <v>226</v>
      </c>
      <c r="I40" s="427" t="s">
        <v>565</v>
      </c>
      <c r="J40" s="425"/>
    </row>
    <row r="41" spans="1:10" ht="15" customHeight="1" x14ac:dyDescent="0.25">
      <c r="A41" s="102"/>
      <c r="B41" s="427">
        <v>2</v>
      </c>
      <c r="C41" s="425"/>
      <c r="D41" s="427" t="s">
        <v>230</v>
      </c>
      <c r="E41" s="425"/>
      <c r="F41" s="428">
        <v>395.6</v>
      </c>
      <c r="G41" s="425"/>
      <c r="H41" s="298" t="s">
        <v>213</v>
      </c>
      <c r="I41" s="427" t="s">
        <v>566</v>
      </c>
      <c r="J41" s="425"/>
    </row>
    <row r="42" spans="1:10" ht="15" customHeight="1" x14ac:dyDescent="0.25">
      <c r="A42" s="102"/>
      <c r="B42" s="427">
        <v>3</v>
      </c>
      <c r="C42" s="425"/>
      <c r="D42" s="427" t="s">
        <v>230</v>
      </c>
      <c r="E42" s="425"/>
      <c r="F42" s="428">
        <v>395.6</v>
      </c>
      <c r="G42" s="425"/>
      <c r="H42" s="298" t="s">
        <v>213</v>
      </c>
      <c r="I42" s="427" t="s">
        <v>567</v>
      </c>
      <c r="J42" s="425"/>
    </row>
    <row r="43" spans="1:10" ht="15" customHeight="1" x14ac:dyDescent="0.25">
      <c r="A43" s="102"/>
      <c r="B43" s="427">
        <v>4</v>
      </c>
      <c r="C43" s="425"/>
      <c r="D43" s="427" t="s">
        <v>225</v>
      </c>
      <c r="E43" s="425"/>
      <c r="F43" s="428">
        <v>355.2</v>
      </c>
      <c r="G43" s="425"/>
      <c r="H43" s="298" t="s">
        <v>568</v>
      </c>
      <c r="I43" s="427" t="s">
        <v>569</v>
      </c>
      <c r="J43" s="425"/>
    </row>
    <row r="44" spans="1:10" ht="15" customHeight="1" x14ac:dyDescent="0.25">
      <c r="A44" s="102"/>
      <c r="B44" s="427">
        <v>5</v>
      </c>
      <c r="C44" s="425"/>
      <c r="D44" s="427" t="s">
        <v>570</v>
      </c>
      <c r="E44" s="425"/>
      <c r="F44" s="428">
        <v>78</v>
      </c>
      <c r="G44" s="425"/>
      <c r="H44" s="298" t="s">
        <v>571</v>
      </c>
      <c r="I44" s="427" t="s">
        <v>572</v>
      </c>
      <c r="J44" s="425"/>
    </row>
    <row r="45" spans="1:10" ht="15" customHeight="1" x14ac:dyDescent="0.25">
      <c r="A45" s="102"/>
      <c r="B45" s="427">
        <v>6</v>
      </c>
      <c r="C45" s="425"/>
      <c r="D45" s="427" t="s">
        <v>573</v>
      </c>
      <c r="E45" s="425"/>
      <c r="F45" s="428">
        <v>103.5</v>
      </c>
      <c r="G45" s="425"/>
      <c r="H45" s="298" t="s">
        <v>190</v>
      </c>
      <c r="I45" s="427" t="s">
        <v>574</v>
      </c>
      <c r="J45" s="425"/>
    </row>
    <row r="46" spans="1:10" ht="15" customHeight="1" x14ac:dyDescent="0.25">
      <c r="A46" s="102"/>
      <c r="B46" s="427">
        <v>7</v>
      </c>
      <c r="C46" s="425"/>
      <c r="D46" s="427" t="s">
        <v>575</v>
      </c>
      <c r="E46" s="425"/>
      <c r="F46" s="428">
        <v>103.5</v>
      </c>
      <c r="G46" s="425"/>
      <c r="H46" s="298" t="s">
        <v>190</v>
      </c>
      <c r="I46" s="427" t="s">
        <v>576</v>
      </c>
      <c r="J46" s="425"/>
    </row>
    <row r="47" spans="1:10" ht="15" customHeight="1" x14ac:dyDescent="0.25">
      <c r="A47" s="102"/>
      <c r="B47" s="427">
        <v>8</v>
      </c>
      <c r="C47" s="425"/>
      <c r="D47" s="427" t="s">
        <v>252</v>
      </c>
      <c r="E47" s="425"/>
      <c r="F47" s="428">
        <v>494.5</v>
      </c>
      <c r="G47" s="425"/>
      <c r="H47" s="298" t="s">
        <v>577</v>
      </c>
      <c r="I47" s="427" t="s">
        <v>578</v>
      </c>
      <c r="J47" s="425"/>
    </row>
    <row r="48" spans="1:10" ht="15" customHeight="1" x14ac:dyDescent="0.25">
      <c r="A48" s="102"/>
      <c r="B48" s="427">
        <v>9</v>
      </c>
      <c r="C48" s="425"/>
      <c r="D48" s="427" t="s">
        <v>579</v>
      </c>
      <c r="E48" s="425"/>
      <c r="F48" s="428">
        <v>78</v>
      </c>
      <c r="G48" s="425"/>
      <c r="H48" s="298" t="s">
        <v>440</v>
      </c>
      <c r="I48" s="427" t="s">
        <v>580</v>
      </c>
      <c r="J48" s="425"/>
    </row>
    <row r="49" spans="1:10" ht="15" customHeight="1" x14ac:dyDescent="0.25">
      <c r="A49" s="102"/>
      <c r="B49" s="427">
        <v>10</v>
      </c>
      <c r="C49" s="425"/>
      <c r="D49" s="427" t="s">
        <v>579</v>
      </c>
      <c r="E49" s="425"/>
      <c r="F49" s="428">
        <v>78</v>
      </c>
      <c r="G49" s="425"/>
      <c r="H49" s="298" t="s">
        <v>440</v>
      </c>
      <c r="I49" s="427" t="s">
        <v>581</v>
      </c>
      <c r="J49" s="425"/>
    </row>
    <row r="50" spans="1:10" ht="15" customHeight="1" x14ac:dyDescent="0.25">
      <c r="A50" s="102"/>
      <c r="B50" s="427">
        <v>11</v>
      </c>
      <c r="C50" s="425"/>
      <c r="D50" s="427" t="s">
        <v>579</v>
      </c>
      <c r="E50" s="425"/>
      <c r="F50" s="428">
        <v>78</v>
      </c>
      <c r="G50" s="425"/>
      <c r="H50" s="298" t="s">
        <v>440</v>
      </c>
      <c r="I50" s="427" t="s">
        <v>582</v>
      </c>
      <c r="J50" s="425"/>
    </row>
    <row r="51" spans="1:10" ht="15" customHeight="1" x14ac:dyDescent="0.25">
      <c r="A51" s="102"/>
      <c r="B51" s="427">
        <v>12</v>
      </c>
      <c r="C51" s="425"/>
      <c r="D51" s="427" t="s">
        <v>579</v>
      </c>
      <c r="E51" s="425"/>
      <c r="F51" s="428">
        <v>78</v>
      </c>
      <c r="G51" s="425"/>
      <c r="H51" s="298" t="s">
        <v>440</v>
      </c>
      <c r="I51" s="427" t="s">
        <v>583</v>
      </c>
      <c r="J51" s="425"/>
    </row>
    <row r="52" spans="1:10" ht="15" customHeight="1" x14ac:dyDescent="0.25">
      <c r="A52" s="102"/>
      <c r="B52" s="427">
        <v>13</v>
      </c>
      <c r="C52" s="425"/>
      <c r="D52" s="427" t="s">
        <v>579</v>
      </c>
      <c r="E52" s="425"/>
      <c r="F52" s="428">
        <v>78</v>
      </c>
      <c r="G52" s="425"/>
      <c r="H52" s="298" t="s">
        <v>440</v>
      </c>
      <c r="I52" s="427" t="s">
        <v>584</v>
      </c>
      <c r="J52" s="425"/>
    </row>
    <row r="53" spans="1:10" ht="15" customHeight="1" x14ac:dyDescent="0.25">
      <c r="A53" s="102"/>
      <c r="B53" s="427">
        <v>14</v>
      </c>
      <c r="C53" s="425"/>
      <c r="D53" s="427" t="s">
        <v>579</v>
      </c>
      <c r="E53" s="425"/>
      <c r="F53" s="428">
        <v>78</v>
      </c>
      <c r="G53" s="425"/>
      <c r="H53" s="298" t="s">
        <v>440</v>
      </c>
      <c r="I53" s="427" t="s">
        <v>585</v>
      </c>
      <c r="J53" s="425"/>
    </row>
    <row r="54" spans="1:10" ht="15" customHeight="1" x14ac:dyDescent="0.25">
      <c r="A54" s="102"/>
      <c r="B54" s="427">
        <v>15</v>
      </c>
      <c r="C54" s="425"/>
      <c r="D54" s="427" t="s">
        <v>579</v>
      </c>
      <c r="E54" s="425"/>
      <c r="F54" s="428">
        <v>78</v>
      </c>
      <c r="G54" s="425"/>
      <c r="H54" s="298" t="s">
        <v>586</v>
      </c>
      <c r="I54" s="427" t="s">
        <v>587</v>
      </c>
      <c r="J54" s="425"/>
    </row>
    <row r="55" spans="1:10" ht="15" customHeight="1" x14ac:dyDescent="0.25">
      <c r="A55" s="102"/>
      <c r="B55" s="427">
        <v>16</v>
      </c>
      <c r="C55" s="425"/>
      <c r="D55" s="427" t="s">
        <v>579</v>
      </c>
      <c r="E55" s="425"/>
      <c r="F55" s="428">
        <v>78</v>
      </c>
      <c r="G55" s="425"/>
      <c r="H55" s="298" t="s">
        <v>440</v>
      </c>
      <c r="I55" s="427" t="s">
        <v>588</v>
      </c>
      <c r="J55" s="425"/>
    </row>
    <row r="56" spans="1:10" ht="15" customHeight="1" x14ac:dyDescent="0.25">
      <c r="A56" s="102"/>
      <c r="B56" s="427">
        <v>17</v>
      </c>
      <c r="C56" s="425"/>
      <c r="D56" s="427" t="s">
        <v>579</v>
      </c>
      <c r="E56" s="425"/>
      <c r="F56" s="428">
        <v>78</v>
      </c>
      <c r="G56" s="425"/>
      <c r="H56" s="298" t="s">
        <v>440</v>
      </c>
      <c r="I56" s="427" t="s">
        <v>565</v>
      </c>
      <c r="J56" s="425"/>
    </row>
    <row r="57" spans="1:10" ht="15" customHeight="1" x14ac:dyDescent="0.25">
      <c r="A57" s="102"/>
      <c r="B57" s="427">
        <v>18</v>
      </c>
      <c r="C57" s="425"/>
      <c r="D57" s="427" t="s">
        <v>579</v>
      </c>
      <c r="E57" s="425"/>
      <c r="F57" s="428">
        <v>78</v>
      </c>
      <c r="G57" s="425"/>
      <c r="H57" s="298" t="s">
        <v>440</v>
      </c>
      <c r="I57" s="427" t="s">
        <v>589</v>
      </c>
      <c r="J57" s="425"/>
    </row>
    <row r="58" spans="1:10" ht="15" customHeight="1" x14ac:dyDescent="0.25">
      <c r="A58" s="102"/>
      <c r="B58" s="427">
        <v>19</v>
      </c>
      <c r="C58" s="425"/>
      <c r="D58" s="427" t="s">
        <v>579</v>
      </c>
      <c r="E58" s="425"/>
      <c r="F58" s="428">
        <v>78</v>
      </c>
      <c r="G58" s="425"/>
      <c r="H58" s="298" t="s">
        <v>440</v>
      </c>
      <c r="I58" s="427" t="s">
        <v>590</v>
      </c>
      <c r="J58" s="425"/>
    </row>
    <row r="59" spans="1:10" ht="15" customHeight="1" x14ac:dyDescent="0.25">
      <c r="A59" s="102"/>
      <c r="B59" s="427">
        <v>20</v>
      </c>
      <c r="C59" s="425"/>
      <c r="D59" s="427" t="s">
        <v>579</v>
      </c>
      <c r="E59" s="425"/>
      <c r="F59" s="428">
        <v>78</v>
      </c>
      <c r="G59" s="425"/>
      <c r="H59" s="298" t="s">
        <v>440</v>
      </c>
      <c r="I59" s="427" t="s">
        <v>591</v>
      </c>
      <c r="J59" s="425"/>
    </row>
    <row r="60" spans="1:10" ht="15" customHeight="1" x14ac:dyDescent="0.25">
      <c r="A60" s="102"/>
      <c r="B60" s="427">
        <v>21</v>
      </c>
      <c r="C60" s="425"/>
      <c r="D60" s="427" t="s">
        <v>579</v>
      </c>
      <c r="E60" s="425"/>
      <c r="F60" s="428">
        <v>78</v>
      </c>
      <c r="G60" s="425"/>
      <c r="H60" s="298" t="s">
        <v>440</v>
      </c>
      <c r="I60" s="427" t="s">
        <v>592</v>
      </c>
      <c r="J60" s="425"/>
    </row>
    <row r="61" spans="1:10" ht="15" customHeight="1" x14ac:dyDescent="0.25">
      <c r="A61" s="102"/>
      <c r="B61" s="427">
        <v>22</v>
      </c>
      <c r="C61" s="425"/>
      <c r="D61" s="427" t="s">
        <v>579</v>
      </c>
      <c r="E61" s="425"/>
      <c r="F61" s="428">
        <v>78</v>
      </c>
      <c r="G61" s="425"/>
      <c r="H61" s="298" t="s">
        <v>586</v>
      </c>
      <c r="I61" s="427" t="s">
        <v>593</v>
      </c>
      <c r="J61" s="425"/>
    </row>
    <row r="62" spans="1:10" ht="15" customHeight="1" x14ac:dyDescent="0.25">
      <c r="A62" s="102"/>
      <c r="B62" s="427">
        <v>23</v>
      </c>
      <c r="C62" s="425"/>
      <c r="D62" s="427" t="s">
        <v>579</v>
      </c>
      <c r="E62" s="425"/>
      <c r="F62" s="428">
        <v>78</v>
      </c>
      <c r="G62" s="425"/>
      <c r="H62" s="298" t="s">
        <v>586</v>
      </c>
      <c r="I62" s="427" t="s">
        <v>594</v>
      </c>
      <c r="J62" s="425"/>
    </row>
    <row r="63" spans="1:10" ht="15" customHeight="1" x14ac:dyDescent="0.25">
      <c r="A63" s="102"/>
      <c r="B63" s="427">
        <v>24</v>
      </c>
      <c r="C63" s="425"/>
      <c r="D63" s="427" t="s">
        <v>595</v>
      </c>
      <c r="E63" s="425"/>
      <c r="F63" s="428">
        <v>78</v>
      </c>
      <c r="G63" s="425"/>
      <c r="H63" s="298" t="s">
        <v>440</v>
      </c>
      <c r="I63" s="427" t="s">
        <v>596</v>
      </c>
      <c r="J63" s="425"/>
    </row>
    <row r="64" spans="1:10" ht="15" customHeight="1" x14ac:dyDescent="0.25">
      <c r="A64" s="102"/>
      <c r="B64" s="427">
        <v>25</v>
      </c>
      <c r="C64" s="425"/>
      <c r="D64" s="427" t="s">
        <v>595</v>
      </c>
      <c r="E64" s="425"/>
      <c r="F64" s="428">
        <v>78</v>
      </c>
      <c r="G64" s="425"/>
      <c r="H64" s="298" t="s">
        <v>440</v>
      </c>
      <c r="I64" s="427" t="s">
        <v>597</v>
      </c>
      <c r="J64" s="425"/>
    </row>
    <row r="65" spans="1:10" ht="15" customHeight="1" x14ac:dyDescent="0.25">
      <c r="A65" s="102"/>
      <c r="B65" s="427">
        <v>26</v>
      </c>
      <c r="C65" s="425"/>
      <c r="D65" s="427" t="s">
        <v>579</v>
      </c>
      <c r="E65" s="425"/>
      <c r="F65" s="428">
        <v>78</v>
      </c>
      <c r="G65" s="425"/>
      <c r="H65" s="298" t="s">
        <v>440</v>
      </c>
      <c r="I65" s="427" t="s">
        <v>572</v>
      </c>
      <c r="J65" s="425"/>
    </row>
    <row r="66" spans="1:10" ht="15" customHeight="1" x14ac:dyDescent="0.25">
      <c r="A66" s="102"/>
      <c r="B66" s="427">
        <v>27</v>
      </c>
      <c r="C66" s="425"/>
      <c r="D66" s="427" t="s">
        <v>579</v>
      </c>
      <c r="E66" s="425"/>
      <c r="F66" s="428">
        <v>78</v>
      </c>
      <c r="G66" s="425"/>
      <c r="H66" s="298" t="s">
        <v>440</v>
      </c>
      <c r="I66" s="427" t="s">
        <v>598</v>
      </c>
      <c r="J66" s="425"/>
    </row>
    <row r="67" spans="1:10" ht="15" customHeight="1" x14ac:dyDescent="0.25">
      <c r="A67" s="102"/>
      <c r="B67" s="427">
        <v>28</v>
      </c>
      <c r="C67" s="425"/>
      <c r="D67" s="427" t="s">
        <v>599</v>
      </c>
      <c r="E67" s="425"/>
      <c r="F67" s="428">
        <v>153</v>
      </c>
      <c r="G67" s="425"/>
      <c r="H67" s="298" t="s">
        <v>320</v>
      </c>
      <c r="I67" s="427" t="s">
        <v>582</v>
      </c>
      <c r="J67" s="425"/>
    </row>
    <row r="68" spans="1:10" ht="15" customHeight="1" x14ac:dyDescent="0.25">
      <c r="A68" s="102"/>
      <c r="B68" s="427">
        <v>29</v>
      </c>
      <c r="C68" s="425"/>
      <c r="D68" s="427" t="s">
        <v>599</v>
      </c>
      <c r="E68" s="425"/>
      <c r="F68" s="428">
        <v>153</v>
      </c>
      <c r="G68" s="425"/>
      <c r="H68" s="298" t="s">
        <v>320</v>
      </c>
      <c r="I68" s="427" t="s">
        <v>584</v>
      </c>
      <c r="J68" s="425"/>
    </row>
    <row r="69" spans="1:10" ht="15" customHeight="1" x14ac:dyDescent="0.25">
      <c r="A69" s="102"/>
      <c r="B69" s="427">
        <v>30</v>
      </c>
      <c r="C69" s="425"/>
      <c r="D69" s="427" t="s">
        <v>599</v>
      </c>
      <c r="E69" s="425"/>
      <c r="F69" s="428">
        <v>153</v>
      </c>
      <c r="G69" s="425"/>
      <c r="H69" s="298" t="s">
        <v>320</v>
      </c>
      <c r="I69" s="427" t="s">
        <v>572</v>
      </c>
      <c r="J69" s="425"/>
    </row>
    <row r="70" spans="1:10" ht="15" customHeight="1" x14ac:dyDescent="0.25">
      <c r="A70" s="102"/>
      <c r="B70" s="427">
        <v>31</v>
      </c>
      <c r="C70" s="425"/>
      <c r="D70" s="427" t="s">
        <v>600</v>
      </c>
      <c r="E70" s="425"/>
      <c r="F70" s="428">
        <v>39</v>
      </c>
      <c r="G70" s="425"/>
      <c r="H70" s="298" t="s">
        <v>320</v>
      </c>
      <c r="I70" s="427" t="s">
        <v>596</v>
      </c>
      <c r="J70" s="425"/>
    </row>
    <row r="71" spans="1:10" ht="15" customHeight="1" x14ac:dyDescent="0.25">
      <c r="A71" s="102"/>
      <c r="B71" s="427">
        <v>32</v>
      </c>
      <c r="C71" s="425"/>
      <c r="D71" s="427" t="s">
        <v>601</v>
      </c>
      <c r="E71" s="425"/>
      <c r="F71" s="428">
        <v>153</v>
      </c>
      <c r="G71" s="425"/>
      <c r="H71" s="298" t="s">
        <v>320</v>
      </c>
      <c r="I71" s="427" t="s">
        <v>585</v>
      </c>
      <c r="J71" s="425"/>
    </row>
    <row r="72" spans="1:10" ht="15" customHeight="1" x14ac:dyDescent="0.25">
      <c r="A72" s="102"/>
      <c r="B72" s="427">
        <v>33</v>
      </c>
      <c r="C72" s="425"/>
      <c r="D72" s="427" t="s">
        <v>599</v>
      </c>
      <c r="E72" s="425"/>
      <c r="F72" s="428">
        <v>153</v>
      </c>
      <c r="G72" s="425"/>
      <c r="H72" s="298" t="s">
        <v>258</v>
      </c>
      <c r="I72" s="427" t="s">
        <v>581</v>
      </c>
      <c r="J72" s="425"/>
    </row>
    <row r="73" spans="1:10" ht="15" customHeight="1" x14ac:dyDescent="0.25">
      <c r="A73" s="102"/>
      <c r="B73" s="427">
        <v>34</v>
      </c>
      <c r="C73" s="425"/>
      <c r="D73" s="427" t="s">
        <v>602</v>
      </c>
      <c r="E73" s="425"/>
      <c r="F73" s="428">
        <v>153</v>
      </c>
      <c r="G73" s="425"/>
      <c r="H73" s="298" t="s">
        <v>258</v>
      </c>
      <c r="I73" s="427" t="s">
        <v>603</v>
      </c>
      <c r="J73" s="425"/>
    </row>
    <row r="74" spans="1:10" ht="15" customHeight="1" x14ac:dyDescent="0.25">
      <c r="A74" s="102"/>
      <c r="B74" s="427">
        <v>35</v>
      </c>
      <c r="C74" s="425"/>
      <c r="D74" s="427" t="s">
        <v>601</v>
      </c>
      <c r="E74" s="425"/>
      <c r="F74" s="428">
        <v>153</v>
      </c>
      <c r="G74" s="425"/>
      <c r="H74" s="298" t="s">
        <v>258</v>
      </c>
      <c r="I74" s="427" t="s">
        <v>594</v>
      </c>
      <c r="J74" s="425"/>
    </row>
    <row r="75" spans="1:10" ht="15" customHeight="1" x14ac:dyDescent="0.25">
      <c r="A75" s="102"/>
      <c r="B75" s="427">
        <v>36</v>
      </c>
      <c r="C75" s="425"/>
      <c r="D75" s="427" t="s">
        <v>604</v>
      </c>
      <c r="E75" s="425"/>
      <c r="F75" s="428">
        <v>78</v>
      </c>
      <c r="G75" s="425"/>
      <c r="H75" s="298" t="s">
        <v>261</v>
      </c>
      <c r="I75" s="427" t="s">
        <v>605</v>
      </c>
      <c r="J75" s="425"/>
    </row>
    <row r="76" spans="1:10" ht="15" customHeight="1" x14ac:dyDescent="0.25">
      <c r="A76" s="102"/>
      <c r="B76" s="427">
        <v>37</v>
      </c>
      <c r="C76" s="425"/>
      <c r="D76" s="427" t="s">
        <v>252</v>
      </c>
      <c r="E76" s="425"/>
      <c r="F76" s="428">
        <v>-494.5</v>
      </c>
      <c r="G76" s="425"/>
      <c r="H76" s="298" t="s">
        <v>451</v>
      </c>
      <c r="I76" s="427" t="s">
        <v>578</v>
      </c>
      <c r="J76" s="425"/>
    </row>
    <row r="77" spans="1:10" ht="15" customHeight="1" x14ac:dyDescent="0.25">
      <c r="A77" s="102"/>
      <c r="B77" s="427">
        <v>38</v>
      </c>
      <c r="C77" s="425"/>
      <c r="D77" s="427" t="s">
        <v>252</v>
      </c>
      <c r="E77" s="425"/>
      <c r="F77" s="428">
        <v>494.5</v>
      </c>
      <c r="G77" s="425"/>
      <c r="H77" s="298" t="s">
        <v>451</v>
      </c>
      <c r="I77" s="427" t="s">
        <v>578</v>
      </c>
      <c r="J77" s="425"/>
    </row>
    <row r="78" spans="1:10" ht="15" customHeight="1" x14ac:dyDescent="0.25">
      <c r="A78" s="102"/>
      <c r="B78" s="427">
        <v>39</v>
      </c>
      <c r="C78" s="425"/>
      <c r="D78" s="427" t="s">
        <v>606</v>
      </c>
      <c r="E78" s="425"/>
      <c r="F78" s="428">
        <v>39</v>
      </c>
      <c r="G78" s="425"/>
      <c r="H78" s="298" t="s">
        <v>204</v>
      </c>
      <c r="I78" s="427" t="s">
        <v>597</v>
      </c>
      <c r="J78" s="425"/>
    </row>
    <row r="79" spans="1:10" ht="15" customHeight="1" x14ac:dyDescent="0.25">
      <c r="A79" s="102"/>
      <c r="B79" s="427">
        <v>40</v>
      </c>
      <c r="C79" s="425"/>
      <c r="D79" s="427" t="s">
        <v>607</v>
      </c>
      <c r="E79" s="425"/>
      <c r="F79" s="428">
        <v>195</v>
      </c>
      <c r="G79" s="425"/>
      <c r="H79" s="298" t="s">
        <v>218</v>
      </c>
      <c r="I79" s="427" t="s">
        <v>593</v>
      </c>
      <c r="J79" s="425"/>
    </row>
    <row r="80" spans="1:10" ht="15" customHeight="1" x14ac:dyDescent="0.25">
      <c r="A80" s="102"/>
      <c r="B80" s="427">
        <v>41</v>
      </c>
      <c r="C80" s="425"/>
      <c r="D80" s="427" t="s">
        <v>608</v>
      </c>
      <c r="E80" s="425"/>
      <c r="F80" s="428">
        <v>117</v>
      </c>
      <c r="G80" s="425"/>
      <c r="H80" s="298" t="s">
        <v>267</v>
      </c>
      <c r="I80" s="427" t="s">
        <v>609</v>
      </c>
      <c r="J80" s="425"/>
    </row>
    <row r="81" spans="1:10" ht="15" customHeight="1" x14ac:dyDescent="0.25">
      <c r="A81" s="102"/>
      <c r="B81" s="427">
        <v>42</v>
      </c>
      <c r="C81" s="425"/>
      <c r="D81" s="427" t="s">
        <v>266</v>
      </c>
      <c r="E81" s="425"/>
      <c r="F81" s="428">
        <v>78</v>
      </c>
      <c r="G81" s="425"/>
      <c r="H81" s="298" t="s">
        <v>267</v>
      </c>
      <c r="I81" s="427" t="s">
        <v>610</v>
      </c>
      <c r="J81" s="425"/>
    </row>
    <row r="82" spans="1:10" ht="15" customHeight="1" x14ac:dyDescent="0.25">
      <c r="A82" s="102"/>
      <c r="B82" s="427">
        <v>43</v>
      </c>
      <c r="C82" s="425"/>
      <c r="D82" s="427" t="s">
        <v>271</v>
      </c>
      <c r="E82" s="425"/>
      <c r="F82" s="428">
        <v>39</v>
      </c>
      <c r="G82" s="425"/>
      <c r="H82" s="298" t="s">
        <v>611</v>
      </c>
      <c r="I82" s="427" t="s">
        <v>610</v>
      </c>
      <c r="J82" s="425"/>
    </row>
    <row r="83" spans="1:10" ht="15" customHeight="1" x14ac:dyDescent="0.25">
      <c r="A83" s="102"/>
      <c r="B83" s="427">
        <v>44</v>
      </c>
      <c r="C83" s="425"/>
      <c r="D83" s="427" t="s">
        <v>612</v>
      </c>
      <c r="E83" s="425"/>
      <c r="F83" s="428">
        <v>39</v>
      </c>
      <c r="G83" s="425"/>
      <c r="H83" s="298" t="s">
        <v>613</v>
      </c>
      <c r="I83" s="427" t="s">
        <v>614</v>
      </c>
      <c r="J83" s="425"/>
    </row>
    <row r="84" spans="1:10" x14ac:dyDescent="0.25">
      <c r="A84" s="102"/>
      <c r="B84" s="424"/>
      <c r="C84" s="425"/>
      <c r="D84" s="424" t="s">
        <v>210</v>
      </c>
      <c r="E84" s="425"/>
      <c r="F84" s="426">
        <v>5458.1</v>
      </c>
      <c r="G84" s="425"/>
      <c r="H84" s="297"/>
      <c r="I84" s="424"/>
      <c r="J84" s="425"/>
    </row>
    <row r="85" spans="1:10" x14ac:dyDescent="0.25">
      <c r="A85" s="273"/>
      <c r="B85" s="307"/>
      <c r="C85" s="308"/>
      <c r="D85" s="307"/>
      <c r="E85" s="308"/>
      <c r="F85" s="309"/>
      <c r="G85" s="308"/>
      <c r="H85" s="307"/>
      <c r="I85" s="307"/>
      <c r="J85" s="308"/>
    </row>
    <row r="86" spans="1:10" ht="45.6" customHeight="1" x14ac:dyDescent="0.25">
      <c r="B86" s="429" t="s">
        <v>286</v>
      </c>
      <c r="C86" s="430"/>
      <c r="D86" s="430"/>
      <c r="E86" s="430"/>
      <c r="F86" s="430"/>
      <c r="G86" s="430"/>
      <c r="H86" s="430"/>
      <c r="I86" s="430"/>
      <c r="J86" s="430"/>
    </row>
    <row r="87" spans="1:10" ht="15" customHeight="1" x14ac:dyDescent="0.25">
      <c r="B87" s="424" t="s">
        <v>181</v>
      </c>
      <c r="C87" s="425"/>
      <c r="D87" s="424" t="s">
        <v>182</v>
      </c>
      <c r="E87" s="425"/>
      <c r="F87" s="424" t="s">
        <v>183</v>
      </c>
      <c r="G87" s="425"/>
      <c r="H87" s="297" t="s">
        <v>184</v>
      </c>
      <c r="I87" s="424" t="s">
        <v>185</v>
      </c>
      <c r="J87" s="425"/>
    </row>
    <row r="88" spans="1:10" ht="15" customHeight="1" x14ac:dyDescent="0.25">
      <c r="B88" s="427">
        <v>1</v>
      </c>
      <c r="C88" s="425"/>
      <c r="D88" s="427" t="s">
        <v>291</v>
      </c>
      <c r="E88" s="425"/>
      <c r="F88" s="428">
        <v>492.72</v>
      </c>
      <c r="G88" s="425"/>
      <c r="H88" s="298" t="s">
        <v>226</v>
      </c>
      <c r="I88" s="427" t="s">
        <v>565</v>
      </c>
      <c r="J88" s="425"/>
    </row>
    <row r="89" spans="1:10" ht="15" customHeight="1" x14ac:dyDescent="0.25">
      <c r="B89" s="427">
        <v>2</v>
      </c>
      <c r="C89" s="425"/>
      <c r="D89" s="427" t="s">
        <v>293</v>
      </c>
      <c r="E89" s="425"/>
      <c r="F89" s="428">
        <v>364.35</v>
      </c>
      <c r="G89" s="425"/>
      <c r="H89" s="298" t="s">
        <v>213</v>
      </c>
      <c r="I89" s="427" t="s">
        <v>566</v>
      </c>
      <c r="J89" s="425"/>
    </row>
    <row r="90" spans="1:10" ht="15" customHeight="1" x14ac:dyDescent="0.25">
      <c r="B90" s="427">
        <v>3</v>
      </c>
      <c r="C90" s="425"/>
      <c r="D90" s="427" t="s">
        <v>293</v>
      </c>
      <c r="E90" s="425"/>
      <c r="F90" s="428">
        <v>364.35</v>
      </c>
      <c r="G90" s="425"/>
      <c r="H90" s="298" t="s">
        <v>213</v>
      </c>
      <c r="I90" s="427" t="s">
        <v>567</v>
      </c>
      <c r="J90" s="425"/>
    </row>
    <row r="91" spans="1:10" ht="15" customHeight="1" x14ac:dyDescent="0.25">
      <c r="B91" s="427">
        <v>4</v>
      </c>
      <c r="C91" s="425"/>
      <c r="D91" s="427" t="s">
        <v>615</v>
      </c>
      <c r="E91" s="425"/>
      <c r="F91" s="428">
        <v>492.72</v>
      </c>
      <c r="G91" s="425"/>
      <c r="H91" s="298" t="s">
        <v>568</v>
      </c>
      <c r="I91" s="427" t="s">
        <v>569</v>
      </c>
      <c r="J91" s="425"/>
    </row>
    <row r="92" spans="1:10" ht="15" customHeight="1" x14ac:dyDescent="0.25">
      <c r="B92" s="427">
        <v>5</v>
      </c>
      <c r="C92" s="425"/>
      <c r="D92" s="427" t="s">
        <v>616</v>
      </c>
      <c r="E92" s="425"/>
      <c r="F92" s="428">
        <v>183</v>
      </c>
      <c r="G92" s="425"/>
      <c r="H92" s="298" t="s">
        <v>190</v>
      </c>
      <c r="I92" s="427" t="s">
        <v>576</v>
      </c>
      <c r="J92" s="425"/>
    </row>
    <row r="93" spans="1:10" ht="15" customHeight="1" x14ac:dyDescent="0.25">
      <c r="B93" s="427">
        <v>6</v>
      </c>
      <c r="C93" s="425"/>
      <c r="D93" s="427" t="s">
        <v>617</v>
      </c>
      <c r="E93" s="425"/>
      <c r="F93" s="428">
        <v>524.4</v>
      </c>
      <c r="G93" s="425"/>
      <c r="H93" s="298" t="s">
        <v>577</v>
      </c>
      <c r="I93" s="427" t="s">
        <v>578</v>
      </c>
      <c r="J93" s="425"/>
    </row>
    <row r="94" spans="1:10" ht="15" customHeight="1" x14ac:dyDescent="0.25">
      <c r="B94" s="427">
        <v>7</v>
      </c>
      <c r="C94" s="425"/>
      <c r="D94" s="427" t="s">
        <v>617</v>
      </c>
      <c r="E94" s="425"/>
      <c r="F94" s="428">
        <v>-524.4</v>
      </c>
      <c r="G94" s="425"/>
      <c r="H94" s="298" t="s">
        <v>451</v>
      </c>
      <c r="I94" s="427" t="s">
        <v>578</v>
      </c>
      <c r="J94" s="425"/>
    </row>
    <row r="95" spans="1:10" ht="15" customHeight="1" x14ac:dyDescent="0.25">
      <c r="B95" s="427">
        <v>8</v>
      </c>
      <c r="C95" s="425"/>
      <c r="D95" s="427" t="s">
        <v>617</v>
      </c>
      <c r="E95" s="425"/>
      <c r="F95" s="428">
        <v>524.4</v>
      </c>
      <c r="G95" s="425"/>
      <c r="H95" s="298" t="s">
        <v>451</v>
      </c>
      <c r="I95" s="427" t="s">
        <v>578</v>
      </c>
      <c r="J95" s="425"/>
    </row>
    <row r="96" spans="1:10" ht="15" customHeight="1" x14ac:dyDescent="0.25">
      <c r="B96" s="427">
        <v>9</v>
      </c>
      <c r="C96" s="425"/>
      <c r="D96" s="427" t="s">
        <v>618</v>
      </c>
      <c r="E96" s="425"/>
      <c r="F96" s="428">
        <v>158</v>
      </c>
      <c r="G96" s="425"/>
      <c r="H96" s="298" t="s">
        <v>267</v>
      </c>
      <c r="I96" s="427" t="s">
        <v>609</v>
      </c>
      <c r="J96" s="425"/>
    </row>
    <row r="97" spans="2:10" ht="15" customHeight="1" x14ac:dyDescent="0.25">
      <c r="B97" s="427">
        <v>10</v>
      </c>
      <c r="C97" s="425"/>
      <c r="D97" s="427" t="s">
        <v>299</v>
      </c>
      <c r="E97" s="425"/>
      <c r="F97" s="428">
        <v>79</v>
      </c>
      <c r="G97" s="425"/>
      <c r="H97" s="298" t="s">
        <v>267</v>
      </c>
      <c r="I97" s="427" t="s">
        <v>610</v>
      </c>
      <c r="J97" s="425"/>
    </row>
    <row r="98" spans="2:10" ht="15" customHeight="1" x14ac:dyDescent="0.25">
      <c r="B98" s="427">
        <v>11</v>
      </c>
      <c r="C98" s="425"/>
      <c r="D98" s="427" t="s">
        <v>300</v>
      </c>
      <c r="E98" s="425"/>
      <c r="F98" s="428">
        <v>79</v>
      </c>
      <c r="G98" s="425"/>
      <c r="H98" s="298" t="s">
        <v>611</v>
      </c>
      <c r="I98" s="427" t="s">
        <v>610</v>
      </c>
      <c r="J98" s="425"/>
    </row>
    <row r="99" spans="2:10" x14ac:dyDescent="0.25">
      <c r="B99" s="424"/>
      <c r="C99" s="425"/>
      <c r="D99" s="424"/>
      <c r="E99" s="425"/>
      <c r="F99" s="426">
        <v>2737.54</v>
      </c>
      <c r="G99" s="425"/>
      <c r="H99" s="297"/>
      <c r="I99" s="424"/>
      <c r="J99" s="425"/>
    </row>
    <row r="100" spans="2:10" ht="45.6" customHeight="1" x14ac:dyDescent="0.25">
      <c r="B100" s="429" t="s">
        <v>301</v>
      </c>
      <c r="C100" s="430"/>
      <c r="D100" s="430"/>
      <c r="E100" s="430"/>
      <c r="F100" s="430"/>
      <c r="G100" s="430"/>
      <c r="H100" s="430"/>
      <c r="I100" s="430"/>
      <c r="J100" s="430"/>
    </row>
    <row r="101" spans="2:10" ht="15" customHeight="1" x14ac:dyDescent="0.25">
      <c r="B101" s="424" t="s">
        <v>181</v>
      </c>
      <c r="C101" s="425"/>
      <c r="D101" s="424" t="s">
        <v>182</v>
      </c>
      <c r="E101" s="425"/>
      <c r="F101" s="424" t="s">
        <v>183</v>
      </c>
      <c r="G101" s="425"/>
      <c r="H101" s="297" t="s">
        <v>184</v>
      </c>
      <c r="I101" s="424" t="s">
        <v>185</v>
      </c>
      <c r="J101" s="425"/>
    </row>
    <row r="102" spans="2:10" ht="15" customHeight="1" x14ac:dyDescent="0.25">
      <c r="B102" s="427">
        <v>1</v>
      </c>
      <c r="C102" s="425"/>
      <c r="D102" s="427" t="s">
        <v>619</v>
      </c>
      <c r="E102" s="425"/>
      <c r="F102" s="428">
        <v>39.1</v>
      </c>
      <c r="G102" s="425"/>
      <c r="H102" s="298" t="s">
        <v>213</v>
      </c>
      <c r="I102" s="427" t="s">
        <v>566</v>
      </c>
      <c r="J102" s="425"/>
    </row>
    <row r="103" spans="2:10" ht="15" customHeight="1" x14ac:dyDescent="0.25">
      <c r="B103" s="427">
        <v>2</v>
      </c>
      <c r="C103" s="425"/>
      <c r="D103" s="427" t="s">
        <v>620</v>
      </c>
      <c r="E103" s="425"/>
      <c r="F103" s="428">
        <v>25</v>
      </c>
      <c r="G103" s="425"/>
      <c r="H103" s="298" t="s">
        <v>190</v>
      </c>
      <c r="I103" s="427" t="s">
        <v>576</v>
      </c>
      <c r="J103" s="425"/>
    </row>
    <row r="104" spans="2:10" ht="15" customHeight="1" x14ac:dyDescent="0.25">
      <c r="B104" s="427">
        <v>3</v>
      </c>
      <c r="C104" s="425"/>
      <c r="D104" s="427" t="s">
        <v>621</v>
      </c>
      <c r="E104" s="425"/>
      <c r="F104" s="428">
        <v>28.78</v>
      </c>
      <c r="G104" s="425"/>
      <c r="H104" s="298" t="s">
        <v>577</v>
      </c>
      <c r="I104" s="427" t="s">
        <v>578</v>
      </c>
      <c r="J104" s="425"/>
    </row>
    <row r="105" spans="2:10" ht="15" customHeight="1" x14ac:dyDescent="0.25">
      <c r="B105" s="427">
        <v>4</v>
      </c>
      <c r="C105" s="425"/>
      <c r="D105" s="427" t="s">
        <v>622</v>
      </c>
      <c r="E105" s="425"/>
      <c r="F105" s="428">
        <v>80</v>
      </c>
      <c r="G105" s="425"/>
      <c r="H105" s="298" t="s">
        <v>255</v>
      </c>
      <c r="I105" s="427" t="s">
        <v>623</v>
      </c>
      <c r="J105" s="425"/>
    </row>
    <row r="106" spans="2:10" ht="15" customHeight="1" x14ac:dyDescent="0.25">
      <c r="B106" s="427">
        <v>5</v>
      </c>
      <c r="C106" s="425"/>
      <c r="D106" s="427" t="s">
        <v>624</v>
      </c>
      <c r="E106" s="425"/>
      <c r="F106" s="428">
        <v>1.62</v>
      </c>
      <c r="G106" s="425"/>
      <c r="H106" s="298" t="s">
        <v>320</v>
      </c>
      <c r="I106" s="427" t="s">
        <v>596</v>
      </c>
      <c r="J106" s="425"/>
    </row>
    <row r="107" spans="2:10" ht="15" customHeight="1" x14ac:dyDescent="0.25">
      <c r="B107" s="427">
        <v>6</v>
      </c>
      <c r="C107" s="425"/>
      <c r="D107" s="427" t="s">
        <v>621</v>
      </c>
      <c r="E107" s="425"/>
      <c r="F107" s="428">
        <v>-28.78</v>
      </c>
      <c r="G107" s="425"/>
      <c r="H107" s="298" t="s">
        <v>451</v>
      </c>
      <c r="I107" s="427" t="s">
        <v>578</v>
      </c>
      <c r="J107" s="425"/>
    </row>
    <row r="108" spans="2:10" ht="15" customHeight="1" x14ac:dyDescent="0.25">
      <c r="B108" s="427">
        <v>7</v>
      </c>
      <c r="C108" s="425"/>
      <c r="D108" s="427" t="s">
        <v>621</v>
      </c>
      <c r="E108" s="425"/>
      <c r="F108" s="428">
        <v>28.79</v>
      </c>
      <c r="G108" s="425"/>
      <c r="H108" s="298" t="s">
        <v>451</v>
      </c>
      <c r="I108" s="427" t="s">
        <v>578</v>
      </c>
      <c r="J108" s="425"/>
    </row>
    <row r="109" spans="2:10" ht="15" customHeight="1" x14ac:dyDescent="0.25">
      <c r="B109" s="427">
        <v>8</v>
      </c>
      <c r="C109" s="425"/>
      <c r="D109" s="427" t="s">
        <v>625</v>
      </c>
      <c r="E109" s="425"/>
      <c r="F109" s="428">
        <v>10</v>
      </c>
      <c r="G109" s="425"/>
      <c r="H109" s="298" t="s">
        <v>267</v>
      </c>
      <c r="I109" s="427" t="s">
        <v>609</v>
      </c>
      <c r="J109" s="425"/>
    </row>
    <row r="110" spans="2:10" ht="15" customHeight="1" x14ac:dyDescent="0.25">
      <c r="B110" s="427">
        <v>9</v>
      </c>
      <c r="C110" s="425"/>
      <c r="D110" s="427" t="s">
        <v>626</v>
      </c>
      <c r="E110" s="425"/>
      <c r="F110" s="428">
        <v>10</v>
      </c>
      <c r="G110" s="425"/>
      <c r="H110" s="298" t="s">
        <v>613</v>
      </c>
      <c r="I110" s="427" t="s">
        <v>614</v>
      </c>
      <c r="J110" s="425"/>
    </row>
    <row r="111" spans="2:10" x14ac:dyDescent="0.25">
      <c r="B111" s="424"/>
      <c r="C111" s="425"/>
      <c r="D111" s="424" t="s">
        <v>210</v>
      </c>
      <c r="E111" s="425"/>
      <c r="F111" s="426">
        <v>194.51</v>
      </c>
      <c r="G111" s="425"/>
      <c r="H111" s="297"/>
      <c r="I111" s="424"/>
      <c r="J111" s="425"/>
    </row>
    <row r="112" spans="2:10" ht="45.6" customHeight="1" x14ac:dyDescent="0.25">
      <c r="B112" s="429" t="s">
        <v>627</v>
      </c>
      <c r="C112" s="430"/>
      <c r="D112" s="430"/>
      <c r="E112" s="430"/>
      <c r="F112" s="430"/>
      <c r="G112" s="430"/>
      <c r="H112" s="430"/>
      <c r="I112" s="430"/>
      <c r="J112" s="430"/>
    </row>
    <row r="113" spans="2:10" ht="15" customHeight="1" x14ac:dyDescent="0.25">
      <c r="B113" s="424" t="s">
        <v>181</v>
      </c>
      <c r="C113" s="425"/>
      <c r="D113" s="424" t="s">
        <v>182</v>
      </c>
      <c r="E113" s="425"/>
      <c r="F113" s="424" t="s">
        <v>183</v>
      </c>
      <c r="G113" s="425"/>
      <c r="H113" s="297" t="s">
        <v>184</v>
      </c>
      <c r="I113" s="424" t="s">
        <v>185</v>
      </c>
      <c r="J113" s="425"/>
    </row>
    <row r="114" spans="2:10" ht="15" customHeight="1" x14ac:dyDescent="0.25">
      <c r="B114" s="427">
        <v>1</v>
      </c>
      <c r="C114" s="425"/>
      <c r="D114" s="427" t="s">
        <v>628</v>
      </c>
      <c r="E114" s="425"/>
      <c r="F114" s="428">
        <v>6046.93</v>
      </c>
      <c r="G114" s="425"/>
      <c r="H114" s="298" t="s">
        <v>222</v>
      </c>
      <c r="I114" s="427" t="s">
        <v>629</v>
      </c>
      <c r="J114" s="425"/>
    </row>
    <row r="115" spans="2:10" ht="15" customHeight="1" x14ac:dyDescent="0.25">
      <c r="B115" s="427">
        <v>2</v>
      </c>
      <c r="C115" s="425"/>
      <c r="D115" s="427" t="s">
        <v>628</v>
      </c>
      <c r="E115" s="425"/>
      <c r="F115" s="428">
        <v>6064.18</v>
      </c>
      <c r="G115" s="425"/>
      <c r="H115" s="298" t="s">
        <v>571</v>
      </c>
      <c r="I115" s="427" t="s">
        <v>629</v>
      </c>
      <c r="J115" s="425"/>
    </row>
    <row r="116" spans="2:10" ht="15" customHeight="1" x14ac:dyDescent="0.25">
      <c r="B116" s="427">
        <v>3</v>
      </c>
      <c r="C116" s="425"/>
      <c r="D116" s="427" t="s">
        <v>628</v>
      </c>
      <c r="E116" s="425"/>
      <c r="F116" s="428">
        <v>5422.06</v>
      </c>
      <c r="G116" s="425"/>
      <c r="H116" s="298" t="s">
        <v>440</v>
      </c>
      <c r="I116" s="427" t="s">
        <v>629</v>
      </c>
      <c r="J116" s="425"/>
    </row>
    <row r="117" spans="2:10" ht="15" customHeight="1" x14ac:dyDescent="0.25">
      <c r="B117" s="427">
        <v>4</v>
      </c>
      <c r="C117" s="425"/>
      <c r="D117" s="427" t="s">
        <v>628</v>
      </c>
      <c r="E117" s="425"/>
      <c r="F117" s="428">
        <v>5226.78</v>
      </c>
      <c r="G117" s="425"/>
      <c r="H117" s="298" t="s">
        <v>630</v>
      </c>
      <c r="I117" s="427" t="s">
        <v>631</v>
      </c>
      <c r="J117" s="425"/>
    </row>
    <row r="118" spans="2:10" ht="15" customHeight="1" x14ac:dyDescent="0.25">
      <c r="B118" s="427">
        <v>5</v>
      </c>
      <c r="C118" s="425"/>
      <c r="D118" s="427" t="s">
        <v>628</v>
      </c>
      <c r="E118" s="425"/>
      <c r="F118" s="428">
        <v>3452.47</v>
      </c>
      <c r="G118" s="425"/>
      <c r="H118" s="298" t="s">
        <v>216</v>
      </c>
      <c r="I118" s="427" t="s">
        <v>631</v>
      </c>
      <c r="J118" s="425"/>
    </row>
    <row r="119" spans="2:10" ht="15" customHeight="1" x14ac:dyDescent="0.25">
      <c r="B119" s="427">
        <v>6</v>
      </c>
      <c r="C119" s="425"/>
      <c r="D119" s="427" t="s">
        <v>628</v>
      </c>
      <c r="E119" s="425"/>
      <c r="F119" s="428">
        <v>4006.09</v>
      </c>
      <c r="G119" s="425"/>
      <c r="H119" s="298" t="s">
        <v>389</v>
      </c>
      <c r="I119" s="427" t="s">
        <v>629</v>
      </c>
      <c r="J119" s="425"/>
    </row>
    <row r="120" spans="2:10" ht="15" customHeight="1" x14ac:dyDescent="0.25">
      <c r="B120" s="427">
        <v>7</v>
      </c>
      <c r="C120" s="425"/>
      <c r="D120" s="427" t="s">
        <v>628</v>
      </c>
      <c r="E120" s="425"/>
      <c r="F120" s="428">
        <v>5146.5200000000004</v>
      </c>
      <c r="G120" s="425"/>
      <c r="H120" s="298" t="s">
        <v>632</v>
      </c>
      <c r="I120" s="427" t="s">
        <v>629</v>
      </c>
      <c r="J120" s="425"/>
    </row>
    <row r="121" spans="2:10" ht="15" customHeight="1" x14ac:dyDescent="0.25">
      <c r="B121" s="427">
        <v>8</v>
      </c>
      <c r="C121" s="425"/>
      <c r="D121" s="427" t="s">
        <v>628</v>
      </c>
      <c r="E121" s="425"/>
      <c r="F121" s="428">
        <v>6069.27</v>
      </c>
      <c r="G121" s="425"/>
      <c r="H121" s="298" t="s">
        <v>633</v>
      </c>
      <c r="I121" s="427" t="s">
        <v>634</v>
      </c>
      <c r="J121" s="425"/>
    </row>
    <row r="122" spans="2:10" ht="15" customHeight="1" x14ac:dyDescent="0.25">
      <c r="B122" s="427">
        <v>9</v>
      </c>
      <c r="C122" s="425"/>
      <c r="D122" s="427" t="s">
        <v>628</v>
      </c>
      <c r="E122" s="425"/>
      <c r="F122" s="428">
        <v>5827.18</v>
      </c>
      <c r="G122" s="425"/>
      <c r="H122" s="298" t="s">
        <v>472</v>
      </c>
      <c r="I122" s="427" t="s">
        <v>634</v>
      </c>
      <c r="J122" s="425"/>
    </row>
    <row r="123" spans="2:10" ht="15" customHeight="1" x14ac:dyDescent="0.25">
      <c r="B123" s="427">
        <v>10</v>
      </c>
      <c r="C123" s="425"/>
      <c r="D123" s="427" t="s">
        <v>628</v>
      </c>
      <c r="E123" s="425"/>
      <c r="F123" s="428">
        <v>5647.15</v>
      </c>
      <c r="G123" s="425"/>
      <c r="H123" s="298" t="s">
        <v>496</v>
      </c>
      <c r="I123" s="427" t="s">
        <v>634</v>
      </c>
      <c r="J123" s="425"/>
    </row>
    <row r="124" spans="2:10" ht="15" customHeight="1" x14ac:dyDescent="0.25">
      <c r="B124" s="427">
        <v>11</v>
      </c>
      <c r="C124" s="425"/>
      <c r="D124" s="427" t="s">
        <v>628</v>
      </c>
      <c r="E124" s="425"/>
      <c r="F124" s="428">
        <v>6008.95</v>
      </c>
      <c r="G124" s="425"/>
      <c r="H124" s="298" t="s">
        <v>427</v>
      </c>
      <c r="I124" s="427" t="s">
        <v>634</v>
      </c>
      <c r="J124" s="425"/>
    </row>
    <row r="125" spans="2:10" ht="15" customHeight="1" x14ac:dyDescent="0.25">
      <c r="B125" s="427">
        <v>12</v>
      </c>
      <c r="C125" s="425"/>
      <c r="D125" s="427" t="s">
        <v>628</v>
      </c>
      <c r="E125" s="425"/>
      <c r="F125" s="428">
        <v>6308.18</v>
      </c>
      <c r="G125" s="425"/>
      <c r="H125" s="298" t="s">
        <v>277</v>
      </c>
      <c r="I125" s="427" t="s">
        <v>634</v>
      </c>
      <c r="J125" s="425"/>
    </row>
    <row r="126" spans="2:10" x14ac:dyDescent="0.25">
      <c r="B126" s="424"/>
      <c r="C126" s="425"/>
      <c r="D126" s="424" t="s">
        <v>210</v>
      </c>
      <c r="E126" s="425"/>
      <c r="F126" s="426">
        <v>65225.760000000002</v>
      </c>
      <c r="G126" s="425"/>
      <c r="H126" s="297"/>
      <c r="I126" s="424"/>
      <c r="J126" s="425"/>
    </row>
    <row r="127" spans="2:10" ht="45.6" customHeight="1" x14ac:dyDescent="0.25">
      <c r="B127" s="429" t="s">
        <v>635</v>
      </c>
      <c r="C127" s="430"/>
      <c r="D127" s="430"/>
      <c r="E127" s="430"/>
      <c r="F127" s="430"/>
      <c r="G127" s="430"/>
      <c r="H127" s="430"/>
      <c r="I127" s="430"/>
      <c r="J127" s="430"/>
    </row>
    <row r="128" spans="2:10" ht="15" customHeight="1" x14ac:dyDescent="0.25">
      <c r="B128" s="424" t="s">
        <v>181</v>
      </c>
      <c r="C128" s="425"/>
      <c r="D128" s="424" t="s">
        <v>182</v>
      </c>
      <c r="E128" s="425"/>
      <c r="F128" s="424" t="s">
        <v>183</v>
      </c>
      <c r="G128" s="425"/>
      <c r="H128" s="297" t="s">
        <v>184</v>
      </c>
      <c r="I128" s="424" t="s">
        <v>185</v>
      </c>
      <c r="J128" s="425"/>
    </row>
    <row r="129" spans="2:10" ht="15" customHeight="1" x14ac:dyDescent="0.25">
      <c r="B129" s="427">
        <v>1</v>
      </c>
      <c r="C129" s="425"/>
      <c r="D129" s="427" t="s">
        <v>66</v>
      </c>
      <c r="E129" s="425"/>
      <c r="F129" s="428">
        <v>1871.86</v>
      </c>
      <c r="G129" s="425"/>
      <c r="H129" s="298" t="s">
        <v>636</v>
      </c>
      <c r="I129" s="427" t="s">
        <v>637</v>
      </c>
      <c r="J129" s="425"/>
    </row>
    <row r="130" spans="2:10" ht="15" customHeight="1" x14ac:dyDescent="0.25">
      <c r="B130" s="427">
        <v>2</v>
      </c>
      <c r="C130" s="425"/>
      <c r="D130" s="427" t="s">
        <v>66</v>
      </c>
      <c r="E130" s="425"/>
      <c r="F130" s="428">
        <v>674.35</v>
      </c>
      <c r="G130" s="425"/>
      <c r="H130" s="298" t="s">
        <v>571</v>
      </c>
      <c r="I130" s="427" t="s">
        <v>637</v>
      </c>
      <c r="J130" s="425"/>
    </row>
    <row r="131" spans="2:10" ht="15" customHeight="1" x14ac:dyDescent="0.25">
      <c r="B131" s="427">
        <v>3</v>
      </c>
      <c r="C131" s="425"/>
      <c r="D131" s="427" t="s">
        <v>66</v>
      </c>
      <c r="E131" s="425"/>
      <c r="F131" s="428">
        <v>784.94</v>
      </c>
      <c r="G131" s="425"/>
      <c r="H131" s="298" t="s">
        <v>320</v>
      </c>
      <c r="I131" s="427" t="s">
        <v>637</v>
      </c>
      <c r="J131" s="425"/>
    </row>
    <row r="132" spans="2:10" ht="15" customHeight="1" x14ac:dyDescent="0.25">
      <c r="B132" s="427">
        <v>4</v>
      </c>
      <c r="C132" s="425"/>
      <c r="D132" s="427" t="s">
        <v>66</v>
      </c>
      <c r="E132" s="425"/>
      <c r="F132" s="428">
        <v>836.79</v>
      </c>
      <c r="G132" s="425"/>
      <c r="H132" s="298" t="s">
        <v>630</v>
      </c>
      <c r="I132" s="427" t="s">
        <v>637</v>
      </c>
      <c r="J132" s="425"/>
    </row>
    <row r="133" spans="2:10" ht="15" customHeight="1" x14ac:dyDescent="0.25">
      <c r="B133" s="427">
        <v>5</v>
      </c>
      <c r="C133" s="425"/>
      <c r="D133" s="427" t="s">
        <v>638</v>
      </c>
      <c r="E133" s="425"/>
      <c r="F133" s="428">
        <v>182.73</v>
      </c>
      <c r="G133" s="425"/>
      <c r="H133" s="298" t="s">
        <v>382</v>
      </c>
      <c r="I133" s="427" t="s">
        <v>637</v>
      </c>
      <c r="J133" s="425"/>
    </row>
    <row r="134" spans="2:10" ht="15" customHeight="1" x14ac:dyDescent="0.25">
      <c r="B134" s="427">
        <v>6</v>
      </c>
      <c r="C134" s="425"/>
      <c r="D134" s="427" t="s">
        <v>66</v>
      </c>
      <c r="E134" s="425"/>
      <c r="F134" s="428">
        <v>234.28</v>
      </c>
      <c r="G134" s="425"/>
      <c r="H134" s="298" t="s">
        <v>639</v>
      </c>
      <c r="I134" s="427" t="s">
        <v>637</v>
      </c>
      <c r="J134" s="425"/>
    </row>
    <row r="135" spans="2:10" ht="15" customHeight="1" x14ac:dyDescent="0.25">
      <c r="B135" s="427">
        <v>7</v>
      </c>
      <c r="C135" s="425"/>
      <c r="D135" s="427" t="s">
        <v>66</v>
      </c>
      <c r="E135" s="425"/>
      <c r="F135" s="428">
        <v>440.92</v>
      </c>
      <c r="G135" s="425"/>
      <c r="H135" s="298" t="s">
        <v>640</v>
      </c>
      <c r="I135" s="427" t="s">
        <v>641</v>
      </c>
      <c r="J135" s="425"/>
    </row>
    <row r="136" spans="2:10" ht="15" customHeight="1" x14ac:dyDescent="0.25">
      <c r="B136" s="427">
        <v>8</v>
      </c>
      <c r="C136" s="425"/>
      <c r="D136" s="427" t="s">
        <v>66</v>
      </c>
      <c r="E136" s="425"/>
      <c r="F136" s="428">
        <v>487.51</v>
      </c>
      <c r="G136" s="425"/>
      <c r="H136" s="298" t="s">
        <v>633</v>
      </c>
      <c r="I136" s="427" t="s">
        <v>641</v>
      </c>
      <c r="J136" s="425"/>
    </row>
    <row r="137" spans="2:10" ht="15" customHeight="1" x14ac:dyDescent="0.25">
      <c r="B137" s="427">
        <v>9</v>
      </c>
      <c r="C137" s="425"/>
      <c r="D137" s="427" t="s">
        <v>66</v>
      </c>
      <c r="E137" s="425"/>
      <c r="F137" s="428">
        <v>555.12</v>
      </c>
      <c r="G137" s="425"/>
      <c r="H137" s="298" t="s">
        <v>484</v>
      </c>
      <c r="I137" s="427" t="s">
        <v>641</v>
      </c>
      <c r="J137" s="425"/>
    </row>
    <row r="138" spans="2:10" ht="15" customHeight="1" x14ac:dyDescent="0.25">
      <c r="B138" s="427">
        <v>10</v>
      </c>
      <c r="C138" s="425"/>
      <c r="D138" s="427" t="s">
        <v>66</v>
      </c>
      <c r="E138" s="425"/>
      <c r="F138" s="428">
        <v>240.63</v>
      </c>
      <c r="G138" s="425"/>
      <c r="H138" s="298" t="s">
        <v>333</v>
      </c>
      <c r="I138" s="427" t="s">
        <v>641</v>
      </c>
      <c r="J138" s="425"/>
    </row>
    <row r="139" spans="2:10" ht="15" customHeight="1" x14ac:dyDescent="0.25">
      <c r="B139" s="427">
        <v>11</v>
      </c>
      <c r="C139" s="425"/>
      <c r="D139" s="427" t="s">
        <v>66</v>
      </c>
      <c r="E139" s="425"/>
      <c r="F139" s="428">
        <v>225.94</v>
      </c>
      <c r="G139" s="425"/>
      <c r="H139" s="298" t="s">
        <v>272</v>
      </c>
      <c r="I139" s="427" t="s">
        <v>641</v>
      </c>
      <c r="J139" s="425"/>
    </row>
    <row r="140" spans="2:10" ht="15" customHeight="1" x14ac:dyDescent="0.25">
      <c r="B140" s="427">
        <v>12</v>
      </c>
      <c r="C140" s="425"/>
      <c r="D140" s="427" t="s">
        <v>66</v>
      </c>
      <c r="E140" s="425"/>
      <c r="F140" s="428">
        <v>530.29999999999995</v>
      </c>
      <c r="G140" s="425"/>
      <c r="H140" s="298" t="s">
        <v>277</v>
      </c>
      <c r="I140" s="427" t="s">
        <v>641</v>
      </c>
      <c r="J140" s="425"/>
    </row>
    <row r="141" spans="2:10" x14ac:dyDescent="0.25">
      <c r="B141" s="424"/>
      <c r="C141" s="425"/>
      <c r="D141" s="424" t="s">
        <v>210</v>
      </c>
      <c r="E141" s="425"/>
      <c r="F141" s="426">
        <v>7065.37</v>
      </c>
      <c r="G141" s="425"/>
      <c r="H141" s="297"/>
      <c r="I141" s="424"/>
      <c r="J141" s="425"/>
    </row>
    <row r="142" spans="2:10" ht="45.6" customHeight="1" x14ac:dyDescent="0.25">
      <c r="B142" s="429" t="s">
        <v>642</v>
      </c>
      <c r="C142" s="430"/>
      <c r="D142" s="430"/>
      <c r="E142" s="430"/>
      <c r="F142" s="430"/>
      <c r="G142" s="430"/>
      <c r="H142" s="430"/>
      <c r="I142" s="430"/>
      <c r="J142" s="430"/>
    </row>
    <row r="143" spans="2:10" ht="15" customHeight="1" x14ac:dyDescent="0.25">
      <c r="B143" s="424" t="s">
        <v>181</v>
      </c>
      <c r="C143" s="425"/>
      <c r="D143" s="424" t="s">
        <v>182</v>
      </c>
      <c r="E143" s="425"/>
      <c r="F143" s="424" t="s">
        <v>183</v>
      </c>
      <c r="G143" s="425"/>
      <c r="H143" s="297" t="s">
        <v>184</v>
      </c>
      <c r="I143" s="424" t="s">
        <v>185</v>
      </c>
      <c r="J143" s="425"/>
    </row>
    <row r="144" spans="2:10" ht="15" customHeight="1" x14ac:dyDescent="0.25">
      <c r="B144" s="427">
        <v>1</v>
      </c>
      <c r="C144" s="425"/>
      <c r="D144" s="427" t="s">
        <v>67</v>
      </c>
      <c r="E144" s="425"/>
      <c r="F144" s="428">
        <v>244.94</v>
      </c>
      <c r="G144" s="425"/>
      <c r="H144" s="298" t="s">
        <v>636</v>
      </c>
      <c r="I144" s="427" t="s">
        <v>643</v>
      </c>
      <c r="J144" s="425"/>
    </row>
    <row r="145" spans="2:10" ht="15" customHeight="1" x14ac:dyDescent="0.25">
      <c r="B145" s="427">
        <v>2</v>
      </c>
      <c r="C145" s="425"/>
      <c r="D145" s="427" t="s">
        <v>67</v>
      </c>
      <c r="E145" s="425"/>
      <c r="F145" s="428">
        <v>81.650000000000006</v>
      </c>
      <c r="G145" s="425"/>
      <c r="H145" s="298" t="s">
        <v>367</v>
      </c>
      <c r="I145" s="427" t="s">
        <v>643</v>
      </c>
      <c r="J145" s="425"/>
    </row>
    <row r="146" spans="2:10" ht="15" customHeight="1" x14ac:dyDescent="0.25">
      <c r="B146" s="427">
        <v>3</v>
      </c>
      <c r="C146" s="425"/>
      <c r="D146" s="427" t="s">
        <v>67</v>
      </c>
      <c r="E146" s="425"/>
      <c r="F146" s="428">
        <v>244.94</v>
      </c>
      <c r="G146" s="425"/>
      <c r="H146" s="298" t="s">
        <v>320</v>
      </c>
      <c r="I146" s="427" t="s">
        <v>643</v>
      </c>
      <c r="J146" s="425"/>
    </row>
    <row r="147" spans="2:10" ht="15" customHeight="1" x14ac:dyDescent="0.25">
      <c r="B147" s="427">
        <v>4</v>
      </c>
      <c r="C147" s="425"/>
      <c r="D147" s="427" t="s">
        <v>67</v>
      </c>
      <c r="E147" s="425"/>
      <c r="F147" s="428">
        <v>244.94</v>
      </c>
      <c r="G147" s="425"/>
      <c r="H147" s="298" t="s">
        <v>644</v>
      </c>
      <c r="I147" s="427" t="s">
        <v>643</v>
      </c>
      <c r="J147" s="425"/>
    </row>
    <row r="148" spans="2:10" ht="15" customHeight="1" x14ac:dyDescent="0.25">
      <c r="B148" s="427">
        <v>5</v>
      </c>
      <c r="C148" s="425"/>
      <c r="D148" s="427" t="s">
        <v>67</v>
      </c>
      <c r="E148" s="425"/>
      <c r="F148" s="428">
        <v>81.650000000000006</v>
      </c>
      <c r="G148" s="425"/>
      <c r="H148" s="298" t="s">
        <v>325</v>
      </c>
      <c r="I148" s="427" t="s">
        <v>643</v>
      </c>
      <c r="J148" s="425"/>
    </row>
    <row r="149" spans="2:10" ht="15" customHeight="1" x14ac:dyDescent="0.25">
      <c r="B149" s="427">
        <v>6</v>
      </c>
      <c r="C149" s="425"/>
      <c r="D149" s="427" t="s">
        <v>67</v>
      </c>
      <c r="E149" s="425"/>
      <c r="F149" s="428">
        <v>163.30000000000001</v>
      </c>
      <c r="G149" s="425"/>
      <c r="H149" s="298" t="s">
        <v>325</v>
      </c>
      <c r="I149" s="427" t="s">
        <v>643</v>
      </c>
      <c r="J149" s="425"/>
    </row>
    <row r="150" spans="2:10" ht="15" customHeight="1" x14ac:dyDescent="0.25">
      <c r="B150" s="427">
        <v>7</v>
      </c>
      <c r="C150" s="425"/>
      <c r="D150" s="427" t="s">
        <v>67</v>
      </c>
      <c r="E150" s="425"/>
      <c r="F150" s="428">
        <v>244.94</v>
      </c>
      <c r="G150" s="425"/>
      <c r="H150" s="298" t="s">
        <v>400</v>
      </c>
      <c r="I150" s="427" t="s">
        <v>643</v>
      </c>
      <c r="J150" s="425"/>
    </row>
    <row r="151" spans="2:10" ht="15" customHeight="1" x14ac:dyDescent="0.25">
      <c r="B151" s="427">
        <v>8</v>
      </c>
      <c r="C151" s="425"/>
      <c r="D151" s="427" t="s">
        <v>67</v>
      </c>
      <c r="E151" s="425"/>
      <c r="F151" s="428">
        <v>163.30000000000001</v>
      </c>
      <c r="G151" s="425"/>
      <c r="H151" s="298" t="s">
        <v>633</v>
      </c>
      <c r="I151" s="427" t="s">
        <v>643</v>
      </c>
      <c r="J151" s="425"/>
    </row>
    <row r="152" spans="2:10" ht="15" customHeight="1" x14ac:dyDescent="0.25">
      <c r="B152" s="427">
        <v>9</v>
      </c>
      <c r="C152" s="425"/>
      <c r="D152" s="427" t="s">
        <v>67</v>
      </c>
      <c r="E152" s="425"/>
      <c r="F152" s="428">
        <v>81.650000000000006</v>
      </c>
      <c r="G152" s="425"/>
      <c r="H152" s="298" t="s">
        <v>484</v>
      </c>
      <c r="I152" s="427" t="s">
        <v>643</v>
      </c>
      <c r="J152" s="425"/>
    </row>
    <row r="153" spans="2:10" ht="15" customHeight="1" x14ac:dyDescent="0.25">
      <c r="B153" s="427">
        <v>10</v>
      </c>
      <c r="C153" s="425"/>
      <c r="D153" s="427" t="s">
        <v>67</v>
      </c>
      <c r="E153" s="425"/>
      <c r="F153" s="428">
        <v>244.92</v>
      </c>
      <c r="G153" s="425"/>
      <c r="H153" s="298" t="s">
        <v>645</v>
      </c>
      <c r="I153" s="427" t="s">
        <v>643</v>
      </c>
      <c r="J153" s="425"/>
    </row>
    <row r="154" spans="2:10" ht="15" customHeight="1" x14ac:dyDescent="0.25">
      <c r="B154" s="427">
        <v>11</v>
      </c>
      <c r="C154" s="425"/>
      <c r="D154" s="427" t="s">
        <v>67</v>
      </c>
      <c r="E154" s="425"/>
      <c r="F154" s="428">
        <v>285.77</v>
      </c>
      <c r="G154" s="425"/>
      <c r="H154" s="298" t="s">
        <v>563</v>
      </c>
      <c r="I154" s="427" t="s">
        <v>643</v>
      </c>
      <c r="J154" s="425"/>
    </row>
    <row r="155" spans="2:10" ht="15" customHeight="1" x14ac:dyDescent="0.25">
      <c r="B155" s="427">
        <v>12</v>
      </c>
      <c r="C155" s="425"/>
      <c r="D155" s="427" t="s">
        <v>67</v>
      </c>
      <c r="E155" s="425"/>
      <c r="F155" s="428">
        <v>367.42</v>
      </c>
      <c r="G155" s="425"/>
      <c r="H155" s="298" t="s">
        <v>277</v>
      </c>
      <c r="I155" s="427" t="s">
        <v>643</v>
      </c>
      <c r="J155" s="425"/>
    </row>
    <row r="156" spans="2:10" x14ac:dyDescent="0.25">
      <c r="B156" s="424"/>
      <c r="C156" s="425"/>
      <c r="D156" s="424" t="s">
        <v>210</v>
      </c>
      <c r="E156" s="425"/>
      <c r="F156" s="426">
        <v>2449.42</v>
      </c>
      <c r="G156" s="425"/>
      <c r="H156" s="297"/>
      <c r="I156" s="424"/>
      <c r="J156" s="425"/>
    </row>
    <row r="157" spans="2:10" ht="45.6" customHeight="1" x14ac:dyDescent="0.25">
      <c r="B157" s="429" t="s">
        <v>646</v>
      </c>
      <c r="C157" s="430"/>
      <c r="D157" s="430"/>
      <c r="E157" s="430"/>
      <c r="F157" s="430"/>
      <c r="G157" s="430"/>
      <c r="H157" s="430"/>
      <c r="I157" s="430"/>
      <c r="J157" s="430"/>
    </row>
    <row r="158" spans="2:10" ht="15" customHeight="1" x14ac:dyDescent="0.25">
      <c r="B158" s="424" t="s">
        <v>181</v>
      </c>
      <c r="C158" s="425"/>
      <c r="D158" s="424" t="s">
        <v>182</v>
      </c>
      <c r="E158" s="425"/>
      <c r="F158" s="424" t="s">
        <v>183</v>
      </c>
      <c r="G158" s="425"/>
      <c r="H158" s="297" t="s">
        <v>184</v>
      </c>
      <c r="I158" s="424" t="s">
        <v>185</v>
      </c>
      <c r="J158" s="425"/>
    </row>
    <row r="159" spans="2:10" ht="15" customHeight="1" x14ac:dyDescent="0.25">
      <c r="B159" s="427">
        <v>1</v>
      </c>
      <c r="C159" s="425"/>
      <c r="D159" s="427" t="s">
        <v>647</v>
      </c>
      <c r="E159" s="425"/>
      <c r="F159" s="428">
        <v>8590.73</v>
      </c>
      <c r="G159" s="425"/>
      <c r="H159" s="298" t="s">
        <v>636</v>
      </c>
      <c r="I159" s="427" t="s">
        <v>648</v>
      </c>
      <c r="J159" s="425"/>
    </row>
    <row r="160" spans="2:10" ht="15" customHeight="1" x14ac:dyDescent="0.25">
      <c r="B160" s="427">
        <v>2</v>
      </c>
      <c r="C160" s="425"/>
      <c r="D160" s="427" t="s">
        <v>647</v>
      </c>
      <c r="E160" s="425"/>
      <c r="F160" s="428">
        <v>8999.4500000000007</v>
      </c>
      <c r="G160" s="425"/>
      <c r="H160" s="298" t="s">
        <v>367</v>
      </c>
      <c r="I160" s="427" t="s">
        <v>649</v>
      </c>
      <c r="J160" s="425"/>
    </row>
    <row r="161" spans="2:10" ht="15" customHeight="1" x14ac:dyDescent="0.25">
      <c r="B161" s="427">
        <v>3</v>
      </c>
      <c r="C161" s="425"/>
      <c r="D161" s="427" t="s">
        <v>647</v>
      </c>
      <c r="E161" s="425"/>
      <c r="F161" s="428">
        <v>8499.9</v>
      </c>
      <c r="G161" s="425"/>
      <c r="H161" s="298" t="s">
        <v>440</v>
      </c>
      <c r="I161" s="427" t="s">
        <v>648</v>
      </c>
      <c r="J161" s="425"/>
    </row>
    <row r="162" spans="2:10" ht="15" customHeight="1" x14ac:dyDescent="0.25">
      <c r="B162" s="427">
        <v>4</v>
      </c>
      <c r="C162" s="425"/>
      <c r="D162" s="427" t="s">
        <v>647</v>
      </c>
      <c r="E162" s="425"/>
      <c r="F162" s="428">
        <v>6706.04</v>
      </c>
      <c r="G162" s="425"/>
      <c r="H162" s="298" t="s">
        <v>382</v>
      </c>
      <c r="I162" s="427" t="s">
        <v>648</v>
      </c>
      <c r="J162" s="425"/>
    </row>
    <row r="163" spans="2:10" ht="15" customHeight="1" x14ac:dyDescent="0.25">
      <c r="B163" s="427">
        <v>5</v>
      </c>
      <c r="C163" s="425"/>
      <c r="D163" s="427" t="s">
        <v>647</v>
      </c>
      <c r="E163" s="425"/>
      <c r="F163" s="428">
        <v>8229.3700000000008</v>
      </c>
      <c r="G163" s="425"/>
      <c r="H163" s="298" t="s">
        <v>382</v>
      </c>
      <c r="I163" s="427" t="s">
        <v>648</v>
      </c>
      <c r="J163" s="425"/>
    </row>
    <row r="164" spans="2:10" ht="15" customHeight="1" x14ac:dyDescent="0.25">
      <c r="B164" s="427">
        <v>6</v>
      </c>
      <c r="C164" s="425"/>
      <c r="D164" s="427" t="s">
        <v>647</v>
      </c>
      <c r="E164" s="425"/>
      <c r="F164" s="428">
        <v>4592.6899999999996</v>
      </c>
      <c r="G164" s="425"/>
      <c r="H164" s="298" t="s">
        <v>272</v>
      </c>
      <c r="I164" s="427" t="s">
        <v>648</v>
      </c>
      <c r="J164" s="425"/>
    </row>
    <row r="165" spans="2:10" ht="15" customHeight="1" x14ac:dyDescent="0.25">
      <c r="B165" s="427">
        <v>7</v>
      </c>
      <c r="C165" s="425"/>
      <c r="D165" s="427" t="s">
        <v>647</v>
      </c>
      <c r="E165" s="425"/>
      <c r="F165" s="428">
        <v>10799.64</v>
      </c>
      <c r="G165" s="425"/>
      <c r="H165" s="298" t="s">
        <v>277</v>
      </c>
      <c r="I165" s="427" t="s">
        <v>648</v>
      </c>
      <c r="J165" s="425"/>
    </row>
    <row r="166" spans="2:10" x14ac:dyDescent="0.25">
      <c r="B166" s="424"/>
      <c r="C166" s="425"/>
      <c r="D166" s="424" t="s">
        <v>210</v>
      </c>
      <c r="E166" s="425"/>
      <c r="F166" s="426">
        <v>56417.820000000007</v>
      </c>
      <c r="G166" s="425"/>
      <c r="H166" s="297"/>
      <c r="I166" s="424"/>
      <c r="J166" s="425"/>
    </row>
    <row r="167" spans="2:10" ht="45.6" customHeight="1" x14ac:dyDescent="0.25">
      <c r="B167" s="429" t="s">
        <v>650</v>
      </c>
      <c r="C167" s="430"/>
      <c r="D167" s="430"/>
      <c r="E167" s="430"/>
      <c r="F167" s="430"/>
      <c r="G167" s="430"/>
      <c r="H167" s="430"/>
      <c r="I167" s="430"/>
      <c r="J167" s="430"/>
    </row>
    <row r="168" spans="2:10" ht="15" customHeight="1" x14ac:dyDescent="0.25">
      <c r="B168" s="424" t="s">
        <v>181</v>
      </c>
      <c r="C168" s="425"/>
      <c r="D168" s="424" t="s">
        <v>182</v>
      </c>
      <c r="E168" s="425"/>
      <c r="F168" s="424" t="s">
        <v>183</v>
      </c>
      <c r="G168" s="425"/>
      <c r="H168" s="297" t="s">
        <v>184</v>
      </c>
      <c r="I168" s="424" t="s">
        <v>185</v>
      </c>
      <c r="J168" s="425"/>
    </row>
    <row r="169" spans="2:10" ht="15" customHeight="1" x14ac:dyDescent="0.25">
      <c r="B169" s="427">
        <v>1</v>
      </c>
      <c r="C169" s="425"/>
      <c r="D169" s="427" t="s">
        <v>651</v>
      </c>
      <c r="E169" s="425"/>
      <c r="F169" s="428">
        <v>2131.5500000000002</v>
      </c>
      <c r="G169" s="425"/>
      <c r="H169" s="298" t="s">
        <v>312</v>
      </c>
      <c r="I169" s="427" t="s">
        <v>652</v>
      </c>
      <c r="J169" s="425"/>
    </row>
    <row r="170" spans="2:10" ht="15" customHeight="1" x14ac:dyDescent="0.25">
      <c r="B170" s="427">
        <v>2</v>
      </c>
      <c r="C170" s="425"/>
      <c r="D170" s="427" t="s">
        <v>651</v>
      </c>
      <c r="E170" s="425"/>
      <c r="F170" s="428">
        <v>1988.55</v>
      </c>
      <c r="G170" s="425"/>
      <c r="H170" s="298" t="s">
        <v>317</v>
      </c>
      <c r="I170" s="427" t="s">
        <v>652</v>
      </c>
      <c r="J170" s="425"/>
    </row>
    <row r="171" spans="2:10" ht="15" customHeight="1" x14ac:dyDescent="0.25">
      <c r="B171" s="427">
        <v>3</v>
      </c>
      <c r="C171" s="425"/>
      <c r="D171" s="427" t="s">
        <v>651</v>
      </c>
      <c r="E171" s="425"/>
      <c r="F171" s="428">
        <v>2152.62</v>
      </c>
      <c r="G171" s="425"/>
      <c r="H171" s="298" t="s">
        <v>320</v>
      </c>
      <c r="I171" s="427" t="s">
        <v>652</v>
      </c>
      <c r="J171" s="425"/>
    </row>
    <row r="172" spans="2:10" ht="15" customHeight="1" x14ac:dyDescent="0.25">
      <c r="B172" s="427">
        <v>4</v>
      </c>
      <c r="C172" s="425"/>
      <c r="D172" s="427" t="s">
        <v>651</v>
      </c>
      <c r="E172" s="425"/>
      <c r="F172" s="428">
        <v>2136.1799999999998</v>
      </c>
      <c r="G172" s="425"/>
      <c r="H172" s="298" t="s">
        <v>321</v>
      </c>
      <c r="I172" s="427" t="s">
        <v>316</v>
      </c>
      <c r="J172" s="425"/>
    </row>
    <row r="173" spans="2:10" ht="15" customHeight="1" x14ac:dyDescent="0.25">
      <c r="B173" s="427">
        <v>5</v>
      </c>
      <c r="C173" s="425"/>
      <c r="D173" s="427" t="s">
        <v>651</v>
      </c>
      <c r="E173" s="425"/>
      <c r="F173" s="428">
        <v>1672.07</v>
      </c>
      <c r="G173" s="425"/>
      <c r="H173" s="298" t="s">
        <v>216</v>
      </c>
      <c r="I173" s="427" t="s">
        <v>652</v>
      </c>
      <c r="J173" s="425"/>
    </row>
    <row r="174" spans="2:10" ht="15" customHeight="1" x14ac:dyDescent="0.25">
      <c r="B174" s="427">
        <v>6</v>
      </c>
      <c r="C174" s="425"/>
      <c r="D174" s="427" t="s">
        <v>651</v>
      </c>
      <c r="E174" s="425"/>
      <c r="F174" s="428">
        <v>1855.98</v>
      </c>
      <c r="G174" s="425"/>
      <c r="H174" s="298" t="s">
        <v>325</v>
      </c>
      <c r="I174" s="427" t="s">
        <v>652</v>
      </c>
      <c r="J174" s="425"/>
    </row>
    <row r="175" spans="2:10" ht="15" customHeight="1" x14ac:dyDescent="0.25">
      <c r="B175" s="427">
        <v>7</v>
      </c>
      <c r="C175" s="425"/>
      <c r="D175" s="427" t="s">
        <v>651</v>
      </c>
      <c r="E175" s="425"/>
      <c r="F175" s="428">
        <v>2534.11</v>
      </c>
      <c r="G175" s="425"/>
      <c r="H175" s="298" t="s">
        <v>326</v>
      </c>
      <c r="I175" s="427" t="s">
        <v>316</v>
      </c>
      <c r="J175" s="425"/>
    </row>
    <row r="176" spans="2:10" ht="15" customHeight="1" x14ac:dyDescent="0.25">
      <c r="B176" s="427">
        <v>8</v>
      </c>
      <c r="C176" s="425"/>
      <c r="D176" s="427" t="s">
        <v>651</v>
      </c>
      <c r="E176" s="425"/>
      <c r="F176" s="428">
        <v>2071.09</v>
      </c>
      <c r="G176" s="425"/>
      <c r="H176" s="298" t="s">
        <v>329</v>
      </c>
      <c r="I176" s="427" t="s">
        <v>316</v>
      </c>
      <c r="J176" s="425"/>
    </row>
    <row r="177" spans="1:10" ht="15" customHeight="1" x14ac:dyDescent="0.25">
      <c r="B177" s="427">
        <v>9</v>
      </c>
      <c r="C177" s="425"/>
      <c r="D177" s="427" t="s">
        <v>651</v>
      </c>
      <c r="E177" s="425"/>
      <c r="F177" s="428">
        <v>1900.56</v>
      </c>
      <c r="G177" s="425"/>
      <c r="H177" s="298" t="s">
        <v>331</v>
      </c>
      <c r="I177" s="427" t="s">
        <v>316</v>
      </c>
      <c r="J177" s="425"/>
    </row>
    <row r="178" spans="1:10" ht="15" customHeight="1" x14ac:dyDescent="0.25">
      <c r="B178" s="427">
        <v>10</v>
      </c>
      <c r="C178" s="425"/>
      <c r="D178" s="427" t="s">
        <v>651</v>
      </c>
      <c r="E178" s="425"/>
      <c r="F178" s="428">
        <v>2120.27</v>
      </c>
      <c r="G178" s="425"/>
      <c r="H178" s="298" t="s">
        <v>333</v>
      </c>
      <c r="I178" s="427" t="s">
        <v>316</v>
      </c>
      <c r="J178" s="425"/>
    </row>
    <row r="179" spans="1:10" ht="15" customHeight="1" x14ac:dyDescent="0.25">
      <c r="B179" s="427">
        <v>11</v>
      </c>
      <c r="C179" s="425"/>
      <c r="D179" s="427" t="s">
        <v>651</v>
      </c>
      <c r="E179" s="425"/>
      <c r="F179" s="428">
        <v>2415.85</v>
      </c>
      <c r="G179" s="425"/>
      <c r="H179" s="298" t="s">
        <v>653</v>
      </c>
      <c r="I179" s="427" t="s">
        <v>316</v>
      </c>
      <c r="J179" s="425"/>
    </row>
    <row r="180" spans="1:10" ht="15" customHeight="1" x14ac:dyDescent="0.25">
      <c r="B180" s="427">
        <v>12</v>
      </c>
      <c r="C180" s="425"/>
      <c r="D180" s="427" t="s">
        <v>651</v>
      </c>
      <c r="E180" s="425"/>
      <c r="F180" s="428">
        <v>2136.6999999999998</v>
      </c>
      <c r="G180" s="425"/>
      <c r="H180" s="298" t="s">
        <v>336</v>
      </c>
      <c r="I180" s="427" t="s">
        <v>316</v>
      </c>
      <c r="J180" s="425"/>
    </row>
    <row r="181" spans="1:10" x14ac:dyDescent="0.25">
      <c r="B181" s="424"/>
      <c r="C181" s="425"/>
      <c r="D181" s="424" t="s">
        <v>210</v>
      </c>
      <c r="E181" s="425"/>
      <c r="F181" s="426">
        <v>25115.530000000002</v>
      </c>
      <c r="G181" s="425"/>
      <c r="H181" s="297"/>
      <c r="I181" s="424"/>
      <c r="J181" s="425"/>
    </row>
    <row r="182" spans="1:10" ht="45.6" customHeight="1" x14ac:dyDescent="0.25">
      <c r="B182" s="429" t="s">
        <v>310</v>
      </c>
      <c r="C182" s="430"/>
      <c r="D182" s="430"/>
      <c r="E182" s="430"/>
      <c r="F182" s="430"/>
      <c r="G182" s="430"/>
      <c r="H182" s="430"/>
      <c r="I182" s="430"/>
      <c r="J182" s="430"/>
    </row>
    <row r="183" spans="1:10" ht="15" customHeight="1" x14ac:dyDescent="0.25">
      <c r="A183" s="102"/>
      <c r="B183" s="424" t="s">
        <v>181</v>
      </c>
      <c r="C183" s="425"/>
      <c r="D183" s="424" t="s">
        <v>182</v>
      </c>
      <c r="E183" s="425"/>
      <c r="F183" s="424" t="s">
        <v>183</v>
      </c>
      <c r="G183" s="425"/>
      <c r="H183" s="297" t="s">
        <v>184</v>
      </c>
      <c r="I183" s="424" t="s">
        <v>185</v>
      </c>
      <c r="J183" s="425"/>
    </row>
    <row r="184" spans="1:10" ht="15" customHeight="1" x14ac:dyDescent="0.25">
      <c r="A184" s="102"/>
      <c r="B184" s="427">
        <v>1</v>
      </c>
      <c r="C184" s="425"/>
      <c r="D184" s="427" t="s">
        <v>654</v>
      </c>
      <c r="E184" s="425"/>
      <c r="F184" s="428">
        <v>1880</v>
      </c>
      <c r="G184" s="425"/>
      <c r="H184" s="298" t="s">
        <v>213</v>
      </c>
      <c r="I184" s="427" t="s">
        <v>316</v>
      </c>
      <c r="J184" s="425"/>
    </row>
    <row r="185" spans="1:10" ht="15" customHeight="1" x14ac:dyDescent="0.25">
      <c r="A185" s="102"/>
      <c r="B185" s="427">
        <v>2</v>
      </c>
      <c r="C185" s="425"/>
      <c r="D185" s="427" t="s">
        <v>654</v>
      </c>
      <c r="E185" s="425"/>
      <c r="F185" s="428">
        <v>1880</v>
      </c>
      <c r="G185" s="425"/>
      <c r="H185" s="298" t="s">
        <v>315</v>
      </c>
      <c r="I185" s="427" t="s">
        <v>316</v>
      </c>
      <c r="J185" s="425"/>
    </row>
    <row r="186" spans="1:10" ht="15" customHeight="1" x14ac:dyDescent="0.25">
      <c r="A186" s="102"/>
      <c r="B186" s="427">
        <v>3</v>
      </c>
      <c r="C186" s="425"/>
      <c r="D186" s="427" t="s">
        <v>654</v>
      </c>
      <c r="E186" s="425"/>
      <c r="F186" s="428">
        <v>1880</v>
      </c>
      <c r="G186" s="425"/>
      <c r="H186" s="298" t="s">
        <v>319</v>
      </c>
      <c r="I186" s="427" t="s">
        <v>316</v>
      </c>
      <c r="J186" s="425"/>
    </row>
    <row r="187" spans="1:10" ht="15" customHeight="1" x14ac:dyDescent="0.25">
      <c r="A187" s="102"/>
      <c r="B187" s="427">
        <v>4</v>
      </c>
      <c r="C187" s="425"/>
      <c r="D187" s="427" t="s">
        <v>654</v>
      </c>
      <c r="E187" s="425"/>
      <c r="F187" s="428">
        <v>1880</v>
      </c>
      <c r="G187" s="425"/>
      <c r="H187" s="298" t="s">
        <v>319</v>
      </c>
      <c r="I187" s="427" t="s">
        <v>316</v>
      </c>
      <c r="J187" s="425"/>
    </row>
    <row r="188" spans="1:10" ht="15" customHeight="1" x14ac:dyDescent="0.25">
      <c r="A188" s="102"/>
      <c r="B188" s="427">
        <v>5</v>
      </c>
      <c r="C188" s="425"/>
      <c r="D188" s="427" t="s">
        <v>654</v>
      </c>
      <c r="E188" s="425"/>
      <c r="F188" s="428">
        <v>1880</v>
      </c>
      <c r="G188" s="425"/>
      <c r="H188" s="298" t="s">
        <v>323</v>
      </c>
      <c r="I188" s="427" t="s">
        <v>313</v>
      </c>
      <c r="J188" s="425"/>
    </row>
    <row r="189" spans="1:10" ht="15" customHeight="1" x14ac:dyDescent="0.25">
      <c r="A189" s="102"/>
      <c r="B189" s="427">
        <v>6</v>
      </c>
      <c r="C189" s="425"/>
      <c r="D189" s="427" t="s">
        <v>654</v>
      </c>
      <c r="E189" s="425"/>
      <c r="F189" s="428">
        <v>2080</v>
      </c>
      <c r="G189" s="425"/>
      <c r="H189" s="298" t="s">
        <v>326</v>
      </c>
      <c r="I189" s="427" t="s">
        <v>316</v>
      </c>
      <c r="J189" s="425"/>
    </row>
    <row r="190" spans="1:10" ht="15" customHeight="1" x14ac:dyDescent="0.25">
      <c r="A190" s="102"/>
      <c r="B190" s="427">
        <v>7</v>
      </c>
      <c r="C190" s="425"/>
      <c r="D190" s="427" t="s">
        <v>654</v>
      </c>
      <c r="E190" s="425"/>
      <c r="F190" s="428">
        <v>1636</v>
      </c>
      <c r="G190" s="425"/>
      <c r="H190" s="298" t="s">
        <v>406</v>
      </c>
      <c r="I190" s="427" t="s">
        <v>316</v>
      </c>
      <c r="J190" s="425"/>
    </row>
    <row r="191" spans="1:10" ht="15" customHeight="1" x14ac:dyDescent="0.25">
      <c r="A191" s="102"/>
      <c r="B191" s="427">
        <v>8</v>
      </c>
      <c r="C191" s="425"/>
      <c r="D191" s="427" t="s">
        <v>654</v>
      </c>
      <c r="E191" s="425"/>
      <c r="F191" s="428">
        <v>1472.32</v>
      </c>
      <c r="G191" s="425"/>
      <c r="H191" s="298" t="s">
        <v>331</v>
      </c>
      <c r="I191" s="427" t="s">
        <v>316</v>
      </c>
      <c r="J191" s="425"/>
    </row>
    <row r="192" spans="1:10" ht="15" customHeight="1" x14ac:dyDescent="0.25">
      <c r="A192" s="102"/>
      <c r="B192" s="427">
        <v>9</v>
      </c>
      <c r="C192" s="425"/>
      <c r="D192" s="427" t="s">
        <v>654</v>
      </c>
      <c r="E192" s="425"/>
      <c r="F192" s="428">
        <v>1524.32</v>
      </c>
      <c r="G192" s="425"/>
      <c r="H192" s="298" t="s">
        <v>333</v>
      </c>
      <c r="I192" s="427" t="s">
        <v>316</v>
      </c>
      <c r="J192" s="425"/>
    </row>
    <row r="193" spans="1:10" ht="15" customHeight="1" x14ac:dyDescent="0.25">
      <c r="A193" s="102"/>
      <c r="B193" s="427">
        <v>10</v>
      </c>
      <c r="C193" s="425"/>
      <c r="D193" s="427" t="s">
        <v>654</v>
      </c>
      <c r="E193" s="425"/>
      <c r="F193" s="428">
        <v>1564.33</v>
      </c>
      <c r="G193" s="425"/>
      <c r="H193" s="298" t="s">
        <v>335</v>
      </c>
      <c r="I193" s="427" t="s">
        <v>316</v>
      </c>
      <c r="J193" s="425"/>
    </row>
    <row r="194" spans="1:10" ht="15" customHeight="1" x14ac:dyDescent="0.25">
      <c r="A194" s="102"/>
      <c r="B194" s="427">
        <v>11</v>
      </c>
      <c r="C194" s="425"/>
      <c r="D194" s="427" t="s">
        <v>654</v>
      </c>
      <c r="E194" s="425"/>
      <c r="F194" s="428">
        <v>1636.32</v>
      </c>
      <c r="G194" s="425"/>
      <c r="H194" s="298" t="s">
        <v>336</v>
      </c>
      <c r="I194" s="427" t="s">
        <v>316</v>
      </c>
      <c r="J194" s="425"/>
    </row>
    <row r="195" spans="1:10" x14ac:dyDescent="0.25">
      <c r="A195" s="102"/>
      <c r="B195" s="424"/>
      <c r="C195" s="425"/>
      <c r="D195" s="424" t="s">
        <v>210</v>
      </c>
      <c r="E195" s="425"/>
      <c r="F195" s="426">
        <v>19313.29</v>
      </c>
      <c r="G195" s="425"/>
      <c r="H195" s="297"/>
      <c r="I195" s="424"/>
      <c r="J195" s="425"/>
    </row>
    <row r="196" spans="1:10" ht="45.6" customHeight="1" x14ac:dyDescent="0.25">
      <c r="B196" s="429" t="s">
        <v>655</v>
      </c>
      <c r="C196" s="430"/>
      <c r="D196" s="430"/>
      <c r="E196" s="430"/>
      <c r="F196" s="430"/>
      <c r="G196" s="430"/>
      <c r="H196" s="430"/>
      <c r="I196" s="430"/>
      <c r="J196" s="430"/>
    </row>
    <row r="197" spans="1:10" ht="15" customHeight="1" x14ac:dyDescent="0.25">
      <c r="B197" s="424" t="s">
        <v>181</v>
      </c>
      <c r="C197" s="425"/>
      <c r="D197" s="424" t="s">
        <v>182</v>
      </c>
      <c r="E197" s="425"/>
      <c r="F197" s="424" t="s">
        <v>183</v>
      </c>
      <c r="G197" s="425"/>
      <c r="H197" s="297" t="s">
        <v>184</v>
      </c>
      <c r="I197" s="424" t="s">
        <v>185</v>
      </c>
      <c r="J197" s="425"/>
    </row>
    <row r="198" spans="1:10" ht="15" customHeight="1" x14ac:dyDescent="0.25">
      <c r="B198" s="427">
        <v>1</v>
      </c>
      <c r="C198" s="425"/>
      <c r="D198" s="427" t="s">
        <v>656</v>
      </c>
      <c r="E198" s="425"/>
      <c r="F198" s="428">
        <v>86.3</v>
      </c>
      <c r="G198" s="425"/>
      <c r="H198" s="298" t="s">
        <v>657</v>
      </c>
      <c r="I198" s="427" t="s">
        <v>658</v>
      </c>
      <c r="J198" s="425"/>
    </row>
    <row r="199" spans="1:10" ht="15" customHeight="1" x14ac:dyDescent="0.25">
      <c r="B199" s="298"/>
      <c r="C199" s="310">
        <v>2</v>
      </c>
      <c r="D199" s="427" t="s">
        <v>656</v>
      </c>
      <c r="E199" s="425"/>
      <c r="F199" s="435">
        <v>24.4</v>
      </c>
      <c r="G199" s="436"/>
      <c r="H199" s="298" t="s">
        <v>659</v>
      </c>
      <c r="I199" s="427" t="s">
        <v>658</v>
      </c>
      <c r="J199" s="425"/>
    </row>
    <row r="200" spans="1:10" x14ac:dyDescent="0.25">
      <c r="B200" s="424"/>
      <c r="C200" s="425"/>
      <c r="D200" s="424" t="s">
        <v>210</v>
      </c>
      <c r="E200" s="425"/>
      <c r="F200" s="426">
        <f>SUM(F198:F199)</f>
        <v>110.69999999999999</v>
      </c>
      <c r="G200" s="425"/>
      <c r="H200" s="297"/>
      <c r="I200" s="424"/>
      <c r="J200" s="425"/>
    </row>
    <row r="201" spans="1:10" ht="45.6" customHeight="1" x14ac:dyDescent="0.25">
      <c r="B201" s="429" t="s">
        <v>660</v>
      </c>
      <c r="C201" s="430"/>
      <c r="D201" s="430"/>
      <c r="E201" s="430"/>
      <c r="F201" s="430"/>
      <c r="G201" s="430"/>
      <c r="H201" s="430"/>
      <c r="I201" s="430"/>
      <c r="J201" s="430"/>
    </row>
    <row r="202" spans="1:10" ht="15" customHeight="1" x14ac:dyDescent="0.25">
      <c r="B202" s="424" t="s">
        <v>181</v>
      </c>
      <c r="C202" s="425"/>
      <c r="D202" s="424" t="s">
        <v>182</v>
      </c>
      <c r="E202" s="425"/>
      <c r="F202" s="424" t="s">
        <v>183</v>
      </c>
      <c r="G202" s="425"/>
      <c r="H202" s="297" t="s">
        <v>184</v>
      </c>
      <c r="I202" s="424" t="s">
        <v>185</v>
      </c>
      <c r="J202" s="425"/>
    </row>
    <row r="203" spans="1:10" ht="15" customHeight="1" x14ac:dyDescent="0.25">
      <c r="B203" s="427">
        <v>1</v>
      </c>
      <c r="C203" s="425"/>
      <c r="D203" s="427" t="s">
        <v>661</v>
      </c>
      <c r="E203" s="425"/>
      <c r="F203" s="428">
        <v>3163.15</v>
      </c>
      <c r="G203" s="425"/>
      <c r="H203" s="298" t="s">
        <v>662</v>
      </c>
      <c r="I203" s="427" t="s">
        <v>663</v>
      </c>
      <c r="J203" s="425"/>
    </row>
    <row r="204" spans="1:10" x14ac:dyDescent="0.25">
      <c r="B204" s="424"/>
      <c r="C204" s="425"/>
      <c r="D204" s="424" t="s">
        <v>210</v>
      </c>
      <c r="E204" s="425"/>
      <c r="F204" s="426">
        <v>3163.15</v>
      </c>
      <c r="G204" s="425"/>
      <c r="H204" s="297"/>
      <c r="I204" s="424"/>
      <c r="J204" s="425"/>
    </row>
    <row r="205" spans="1:10" ht="45.6" customHeight="1" x14ac:dyDescent="0.25">
      <c r="B205" s="429" t="s">
        <v>337</v>
      </c>
      <c r="C205" s="430"/>
      <c r="D205" s="430"/>
      <c r="E205" s="430"/>
      <c r="F205" s="430"/>
      <c r="G205" s="430"/>
      <c r="H205" s="430"/>
      <c r="I205" s="430"/>
      <c r="J205" s="430"/>
    </row>
    <row r="206" spans="1:10" ht="15" customHeight="1" x14ac:dyDescent="0.25">
      <c r="B206" s="424" t="s">
        <v>181</v>
      </c>
      <c r="C206" s="425"/>
      <c r="D206" s="424" t="s">
        <v>182</v>
      </c>
      <c r="E206" s="425"/>
      <c r="F206" s="424" t="s">
        <v>183</v>
      </c>
      <c r="G206" s="425"/>
      <c r="H206" s="297" t="s">
        <v>184</v>
      </c>
      <c r="I206" s="424" t="s">
        <v>185</v>
      </c>
      <c r="J206" s="425"/>
    </row>
    <row r="207" spans="1:10" ht="15" customHeight="1" x14ac:dyDescent="0.25">
      <c r="B207" s="427">
        <v>1</v>
      </c>
      <c r="C207" s="425"/>
      <c r="D207" s="427" t="s">
        <v>664</v>
      </c>
      <c r="E207" s="425"/>
      <c r="F207" s="428">
        <v>178.88</v>
      </c>
      <c r="G207" s="425"/>
      <c r="H207" s="298" t="s">
        <v>213</v>
      </c>
      <c r="I207" s="427" t="s">
        <v>665</v>
      </c>
      <c r="J207" s="425"/>
    </row>
    <row r="208" spans="1:10" ht="15" customHeight="1" x14ac:dyDescent="0.25">
      <c r="B208" s="427">
        <v>2</v>
      </c>
      <c r="C208" s="425"/>
      <c r="D208" s="427" t="s">
        <v>666</v>
      </c>
      <c r="E208" s="425"/>
      <c r="F208" s="428">
        <v>23500</v>
      </c>
      <c r="G208" s="425"/>
      <c r="H208" s="298" t="s">
        <v>644</v>
      </c>
      <c r="I208" s="427" t="s">
        <v>667</v>
      </c>
      <c r="J208" s="425"/>
    </row>
    <row r="209" spans="2:10" ht="15" customHeight="1" x14ac:dyDescent="0.25">
      <c r="B209" s="427">
        <v>3</v>
      </c>
      <c r="C209" s="425"/>
      <c r="D209" s="427" t="s">
        <v>668</v>
      </c>
      <c r="E209" s="425"/>
      <c r="F209" s="428">
        <v>2160</v>
      </c>
      <c r="G209" s="425"/>
      <c r="H209" s="298" t="s">
        <v>213</v>
      </c>
      <c r="I209" s="427" t="s">
        <v>669</v>
      </c>
      <c r="J209" s="425"/>
    </row>
    <row r="210" spans="2:10" ht="15" customHeight="1" x14ac:dyDescent="0.25">
      <c r="B210" s="427">
        <v>4</v>
      </c>
      <c r="C210" s="425"/>
      <c r="D210" s="427" t="s">
        <v>670</v>
      </c>
      <c r="E210" s="425"/>
      <c r="F210" s="428">
        <v>26.3</v>
      </c>
      <c r="G210" s="425"/>
      <c r="H210" s="298" t="s">
        <v>233</v>
      </c>
      <c r="I210" s="427" t="s">
        <v>665</v>
      </c>
      <c r="J210" s="425"/>
    </row>
    <row r="211" spans="2:10" ht="15" customHeight="1" x14ac:dyDescent="0.25">
      <c r="B211" s="427">
        <v>5</v>
      </c>
      <c r="C211" s="425"/>
      <c r="D211" s="427" t="s">
        <v>671</v>
      </c>
      <c r="E211" s="425"/>
      <c r="F211" s="428">
        <v>200</v>
      </c>
      <c r="G211" s="425"/>
      <c r="H211" s="298" t="s">
        <v>242</v>
      </c>
      <c r="I211" s="427" t="s">
        <v>672</v>
      </c>
      <c r="J211" s="425"/>
    </row>
    <row r="212" spans="2:10" ht="15" customHeight="1" x14ac:dyDescent="0.25">
      <c r="B212" s="427">
        <v>6</v>
      </c>
      <c r="C212" s="425"/>
      <c r="D212" s="427" t="s">
        <v>673</v>
      </c>
      <c r="E212" s="425"/>
      <c r="F212" s="428">
        <v>85.5</v>
      </c>
      <c r="G212" s="425"/>
      <c r="H212" s="298" t="s">
        <v>242</v>
      </c>
      <c r="I212" s="427" t="s">
        <v>665</v>
      </c>
      <c r="J212" s="425"/>
    </row>
    <row r="213" spans="2:10" ht="15" customHeight="1" x14ac:dyDescent="0.25">
      <c r="B213" s="427">
        <v>7</v>
      </c>
      <c r="C213" s="425"/>
      <c r="D213" s="427" t="s">
        <v>674</v>
      </c>
      <c r="E213" s="425"/>
      <c r="F213" s="428">
        <v>500</v>
      </c>
      <c r="G213" s="425"/>
      <c r="H213" s="298" t="s">
        <v>245</v>
      </c>
      <c r="I213" s="427" t="s">
        <v>675</v>
      </c>
      <c r="J213" s="425"/>
    </row>
    <row r="214" spans="2:10" ht="15" customHeight="1" x14ac:dyDescent="0.25">
      <c r="B214" s="427">
        <v>8</v>
      </c>
      <c r="C214" s="425"/>
      <c r="D214" s="427" t="s">
        <v>676</v>
      </c>
      <c r="E214" s="425"/>
      <c r="F214" s="428">
        <v>241.19</v>
      </c>
      <c r="G214" s="425"/>
      <c r="H214" s="298" t="s">
        <v>264</v>
      </c>
      <c r="I214" s="427" t="s">
        <v>665</v>
      </c>
      <c r="J214" s="425"/>
    </row>
    <row r="215" spans="2:10" ht="15" customHeight="1" x14ac:dyDescent="0.25">
      <c r="B215" s="427">
        <v>9</v>
      </c>
      <c r="C215" s="425"/>
      <c r="D215" s="427" t="s">
        <v>674</v>
      </c>
      <c r="E215" s="425"/>
      <c r="F215" s="428">
        <v>1500</v>
      </c>
      <c r="G215" s="425"/>
      <c r="H215" s="298" t="s">
        <v>245</v>
      </c>
      <c r="I215" s="427" t="s">
        <v>675</v>
      </c>
      <c r="J215" s="425"/>
    </row>
    <row r="216" spans="2:10" ht="15" customHeight="1" x14ac:dyDescent="0.25">
      <c r="B216" s="427">
        <v>10</v>
      </c>
      <c r="C216" s="425"/>
      <c r="D216" s="427" t="s">
        <v>677</v>
      </c>
      <c r="E216" s="425"/>
      <c r="F216" s="428">
        <v>177</v>
      </c>
      <c r="G216" s="425"/>
      <c r="H216" s="298" t="s">
        <v>644</v>
      </c>
      <c r="I216" s="427" t="s">
        <v>678</v>
      </c>
      <c r="J216" s="425"/>
    </row>
    <row r="217" spans="2:10" ht="15" customHeight="1" x14ac:dyDescent="0.25">
      <c r="B217" s="427">
        <v>11</v>
      </c>
      <c r="C217" s="425"/>
      <c r="D217" s="427" t="s">
        <v>674</v>
      </c>
      <c r="E217" s="425"/>
      <c r="F217" s="428">
        <v>1500</v>
      </c>
      <c r="G217" s="425"/>
      <c r="H217" s="298" t="s">
        <v>679</v>
      </c>
      <c r="I217" s="427" t="s">
        <v>680</v>
      </c>
      <c r="J217" s="425"/>
    </row>
    <row r="218" spans="2:10" ht="15" customHeight="1" x14ac:dyDescent="0.25">
      <c r="B218" s="427">
        <v>12</v>
      </c>
      <c r="C218" s="425"/>
      <c r="D218" s="427" t="s">
        <v>671</v>
      </c>
      <c r="E218" s="425"/>
      <c r="F218" s="428">
        <v>200</v>
      </c>
      <c r="G218" s="425"/>
      <c r="H218" s="298" t="s">
        <v>679</v>
      </c>
      <c r="I218" s="427" t="s">
        <v>672</v>
      </c>
      <c r="J218" s="425"/>
    </row>
    <row r="219" spans="2:10" ht="15" customHeight="1" x14ac:dyDescent="0.25">
      <c r="B219" s="427">
        <v>13</v>
      </c>
      <c r="C219" s="425"/>
      <c r="D219" s="427" t="s">
        <v>677</v>
      </c>
      <c r="E219" s="425"/>
      <c r="F219" s="428">
        <v>177</v>
      </c>
      <c r="G219" s="425"/>
      <c r="H219" s="298" t="s">
        <v>644</v>
      </c>
      <c r="I219" s="427" t="s">
        <v>678</v>
      </c>
      <c r="J219" s="425"/>
    </row>
    <row r="220" spans="2:10" ht="15" customHeight="1" x14ac:dyDescent="0.25">
      <c r="B220" s="427">
        <v>14</v>
      </c>
      <c r="C220" s="425"/>
      <c r="D220" s="427" t="s">
        <v>681</v>
      </c>
      <c r="E220" s="425"/>
      <c r="F220" s="428">
        <v>248.41</v>
      </c>
      <c r="G220" s="425"/>
      <c r="H220" s="298" t="s">
        <v>216</v>
      </c>
      <c r="I220" s="427" t="s">
        <v>665</v>
      </c>
      <c r="J220" s="425"/>
    </row>
    <row r="221" spans="2:10" ht="15" customHeight="1" x14ac:dyDescent="0.25">
      <c r="B221" s="427">
        <v>15</v>
      </c>
      <c r="C221" s="425"/>
      <c r="D221" s="427" t="s">
        <v>682</v>
      </c>
      <c r="E221" s="425"/>
      <c r="F221" s="428">
        <v>3299</v>
      </c>
      <c r="G221" s="425"/>
      <c r="H221" s="298" t="s">
        <v>683</v>
      </c>
      <c r="I221" s="427" t="s">
        <v>684</v>
      </c>
      <c r="J221" s="425"/>
    </row>
    <row r="222" spans="2:10" ht="15" customHeight="1" x14ac:dyDescent="0.25">
      <c r="B222" s="427">
        <v>16</v>
      </c>
      <c r="C222" s="425"/>
      <c r="D222" s="427" t="s">
        <v>685</v>
      </c>
      <c r="E222" s="425"/>
      <c r="F222" s="428">
        <v>1688.5</v>
      </c>
      <c r="G222" s="425"/>
      <c r="H222" s="298" t="s">
        <v>217</v>
      </c>
      <c r="I222" s="427" t="s">
        <v>686</v>
      </c>
      <c r="J222" s="425"/>
    </row>
    <row r="223" spans="2:10" ht="15" customHeight="1" x14ac:dyDescent="0.25">
      <c r="B223" s="427">
        <v>17</v>
      </c>
      <c r="C223" s="425"/>
      <c r="D223" s="427" t="s">
        <v>671</v>
      </c>
      <c r="E223" s="425"/>
      <c r="F223" s="428">
        <v>200</v>
      </c>
      <c r="G223" s="425"/>
      <c r="H223" s="298" t="s">
        <v>394</v>
      </c>
      <c r="I223" s="427" t="s">
        <v>672</v>
      </c>
      <c r="J223" s="425"/>
    </row>
    <row r="224" spans="2:10" ht="15" customHeight="1" x14ac:dyDescent="0.25">
      <c r="B224" s="427">
        <v>18</v>
      </c>
      <c r="C224" s="425"/>
      <c r="D224" s="427" t="s">
        <v>677</v>
      </c>
      <c r="E224" s="425"/>
      <c r="F224" s="428">
        <v>177</v>
      </c>
      <c r="G224" s="425"/>
      <c r="H224" s="298" t="s">
        <v>382</v>
      </c>
      <c r="I224" s="427" t="s">
        <v>678</v>
      </c>
      <c r="J224" s="425"/>
    </row>
    <row r="225" spans="2:10" ht="15" customHeight="1" x14ac:dyDescent="0.25">
      <c r="B225" s="427">
        <v>19</v>
      </c>
      <c r="C225" s="425"/>
      <c r="D225" s="427" t="s">
        <v>687</v>
      </c>
      <c r="E225" s="425"/>
      <c r="F225" s="428">
        <v>66.989999999999995</v>
      </c>
      <c r="G225" s="425"/>
      <c r="H225" s="298" t="s">
        <v>382</v>
      </c>
      <c r="I225" s="427" t="s">
        <v>383</v>
      </c>
      <c r="J225" s="425"/>
    </row>
    <row r="226" spans="2:10" ht="15" customHeight="1" x14ac:dyDescent="0.25">
      <c r="B226" s="427">
        <v>20</v>
      </c>
      <c r="C226" s="425"/>
      <c r="D226" s="427" t="s">
        <v>688</v>
      </c>
      <c r="E226" s="425"/>
      <c r="F226" s="428">
        <v>1632.9</v>
      </c>
      <c r="G226" s="425"/>
      <c r="H226" s="298" t="s">
        <v>689</v>
      </c>
      <c r="I226" s="427" t="s">
        <v>686</v>
      </c>
      <c r="J226" s="425"/>
    </row>
    <row r="227" spans="2:10" ht="15" customHeight="1" x14ac:dyDescent="0.25">
      <c r="B227" s="427">
        <v>21</v>
      </c>
      <c r="C227" s="425"/>
      <c r="D227" s="427" t="s">
        <v>690</v>
      </c>
      <c r="E227" s="425"/>
      <c r="F227" s="428">
        <v>1771</v>
      </c>
      <c r="G227" s="425"/>
      <c r="H227" s="298" t="s">
        <v>691</v>
      </c>
      <c r="I227" s="427" t="s">
        <v>669</v>
      </c>
      <c r="J227" s="425"/>
    </row>
    <row r="228" spans="2:10" ht="15" customHeight="1" x14ac:dyDescent="0.25">
      <c r="B228" s="427">
        <v>22</v>
      </c>
      <c r="C228" s="425"/>
      <c r="D228" s="427" t="s">
        <v>692</v>
      </c>
      <c r="E228" s="425"/>
      <c r="F228" s="428">
        <v>73.650000000000006</v>
      </c>
      <c r="G228" s="425"/>
      <c r="H228" s="298" t="s">
        <v>691</v>
      </c>
      <c r="I228" s="427" t="s">
        <v>665</v>
      </c>
      <c r="J228" s="425"/>
    </row>
    <row r="229" spans="2:10" ht="15" customHeight="1" x14ac:dyDescent="0.25">
      <c r="B229" s="427">
        <v>23</v>
      </c>
      <c r="C229" s="425"/>
      <c r="D229" s="427" t="s">
        <v>340</v>
      </c>
      <c r="E229" s="425"/>
      <c r="F229" s="428">
        <v>15.4</v>
      </c>
      <c r="G229" s="425"/>
      <c r="H229" s="298" t="s">
        <v>336</v>
      </c>
      <c r="I229" s="427" t="s">
        <v>341</v>
      </c>
      <c r="J229" s="425"/>
    </row>
    <row r="230" spans="2:10" ht="15" customHeight="1" x14ac:dyDescent="0.25">
      <c r="B230" s="427">
        <v>24</v>
      </c>
      <c r="C230" s="425"/>
      <c r="D230" s="427" t="s">
        <v>693</v>
      </c>
      <c r="E230" s="425"/>
      <c r="F230" s="428">
        <v>950</v>
      </c>
      <c r="G230" s="425"/>
      <c r="H230" s="298" t="s">
        <v>694</v>
      </c>
      <c r="I230" s="427" t="s">
        <v>667</v>
      </c>
      <c r="J230" s="425"/>
    </row>
    <row r="231" spans="2:10" ht="15" customHeight="1" x14ac:dyDescent="0.25">
      <c r="B231" s="427">
        <v>25</v>
      </c>
      <c r="C231" s="425"/>
      <c r="D231" s="427" t="s">
        <v>695</v>
      </c>
      <c r="E231" s="425"/>
      <c r="F231" s="428">
        <v>35</v>
      </c>
      <c r="G231" s="425"/>
      <c r="H231" s="298" t="s">
        <v>382</v>
      </c>
      <c r="I231" s="427" t="s">
        <v>339</v>
      </c>
      <c r="J231" s="425"/>
    </row>
    <row r="232" spans="2:10" ht="15" customHeight="1" x14ac:dyDescent="0.25">
      <c r="B232" s="427">
        <v>26</v>
      </c>
      <c r="C232" s="425"/>
      <c r="D232" s="427" t="s">
        <v>696</v>
      </c>
      <c r="E232" s="425"/>
      <c r="F232" s="428">
        <v>2000</v>
      </c>
      <c r="G232" s="425"/>
      <c r="H232" s="298" t="s">
        <v>217</v>
      </c>
      <c r="I232" s="427" t="s">
        <v>697</v>
      </c>
      <c r="J232" s="425"/>
    </row>
    <row r="233" spans="2:10" ht="15" customHeight="1" x14ac:dyDescent="0.25">
      <c r="B233" s="427">
        <v>27</v>
      </c>
      <c r="C233" s="425"/>
      <c r="D233" s="427" t="s">
        <v>698</v>
      </c>
      <c r="E233" s="425"/>
      <c r="F233" s="428">
        <v>226.03</v>
      </c>
      <c r="G233" s="425"/>
      <c r="H233" s="298" t="s">
        <v>391</v>
      </c>
      <c r="I233" s="427" t="s">
        <v>665</v>
      </c>
      <c r="J233" s="425"/>
    </row>
    <row r="234" spans="2:10" ht="15" customHeight="1" x14ac:dyDescent="0.25">
      <c r="B234" s="427">
        <v>28</v>
      </c>
      <c r="C234" s="425"/>
      <c r="D234" s="427" t="s">
        <v>674</v>
      </c>
      <c r="E234" s="425"/>
      <c r="F234" s="428">
        <v>750</v>
      </c>
      <c r="G234" s="425"/>
      <c r="H234" s="298" t="s">
        <v>382</v>
      </c>
      <c r="I234" s="427" t="s">
        <v>675</v>
      </c>
      <c r="J234" s="425"/>
    </row>
    <row r="235" spans="2:10" ht="15" customHeight="1" x14ac:dyDescent="0.25">
      <c r="B235" s="427">
        <v>29</v>
      </c>
      <c r="C235" s="425"/>
      <c r="D235" s="427" t="s">
        <v>699</v>
      </c>
      <c r="E235" s="425"/>
      <c r="F235" s="428">
        <v>319.89999999999998</v>
      </c>
      <c r="G235" s="425"/>
      <c r="H235" s="298" t="s">
        <v>391</v>
      </c>
      <c r="I235" s="427" t="s">
        <v>700</v>
      </c>
      <c r="J235" s="425"/>
    </row>
    <row r="236" spans="2:10" ht="15" customHeight="1" x14ac:dyDescent="0.25">
      <c r="B236" s="427">
        <v>30</v>
      </c>
      <c r="C236" s="425"/>
      <c r="D236" s="427" t="s">
        <v>674</v>
      </c>
      <c r="E236" s="425"/>
      <c r="F236" s="428">
        <v>1500</v>
      </c>
      <c r="G236" s="425"/>
      <c r="H236" s="298" t="s">
        <v>391</v>
      </c>
      <c r="I236" s="427" t="s">
        <v>675</v>
      </c>
      <c r="J236" s="425"/>
    </row>
    <row r="237" spans="2:10" ht="15" customHeight="1" x14ac:dyDescent="0.25">
      <c r="B237" s="427">
        <v>31</v>
      </c>
      <c r="C237" s="425"/>
      <c r="D237" s="427" t="s">
        <v>677</v>
      </c>
      <c r="E237" s="425"/>
      <c r="F237" s="428">
        <v>177</v>
      </c>
      <c r="G237" s="425"/>
      <c r="H237" s="298" t="s">
        <v>391</v>
      </c>
      <c r="I237" s="427" t="s">
        <v>678</v>
      </c>
      <c r="J237" s="425"/>
    </row>
    <row r="238" spans="2:10" ht="15" customHeight="1" x14ac:dyDescent="0.25">
      <c r="B238" s="427">
        <v>32</v>
      </c>
      <c r="C238" s="425"/>
      <c r="D238" s="427" t="s">
        <v>701</v>
      </c>
      <c r="E238" s="425"/>
      <c r="F238" s="428">
        <v>947.8</v>
      </c>
      <c r="G238" s="425"/>
      <c r="H238" s="298" t="s">
        <v>326</v>
      </c>
      <c r="I238" s="427" t="s">
        <v>341</v>
      </c>
      <c r="J238" s="425"/>
    </row>
    <row r="239" spans="2:10" ht="15" customHeight="1" x14ac:dyDescent="0.25">
      <c r="B239" s="427">
        <v>33</v>
      </c>
      <c r="C239" s="425"/>
      <c r="D239" s="427" t="s">
        <v>702</v>
      </c>
      <c r="E239" s="425"/>
      <c r="F239" s="428">
        <v>-2000</v>
      </c>
      <c r="G239" s="425"/>
      <c r="H239" s="298" t="s">
        <v>217</v>
      </c>
      <c r="I239" s="427" t="s">
        <v>697</v>
      </c>
      <c r="J239" s="425"/>
    </row>
    <row r="240" spans="2:10" ht="15" customHeight="1" x14ac:dyDescent="0.25">
      <c r="B240" s="427">
        <v>34</v>
      </c>
      <c r="C240" s="425"/>
      <c r="D240" s="427" t="s">
        <v>674</v>
      </c>
      <c r="E240" s="425"/>
      <c r="F240" s="428">
        <v>1500</v>
      </c>
      <c r="G240" s="425"/>
      <c r="H240" s="298" t="s">
        <v>394</v>
      </c>
      <c r="I240" s="427" t="s">
        <v>675</v>
      </c>
      <c r="J240" s="425"/>
    </row>
    <row r="241" spans="2:10" ht="15" customHeight="1" x14ac:dyDescent="0.25">
      <c r="B241" s="427">
        <v>35</v>
      </c>
      <c r="C241" s="425"/>
      <c r="D241" s="427" t="s">
        <v>696</v>
      </c>
      <c r="E241" s="425"/>
      <c r="F241" s="428">
        <v>2000</v>
      </c>
      <c r="G241" s="425"/>
      <c r="H241" s="298" t="s">
        <v>703</v>
      </c>
      <c r="I241" s="427" t="s">
        <v>704</v>
      </c>
      <c r="J241" s="425"/>
    </row>
    <row r="242" spans="2:10" ht="15" customHeight="1" x14ac:dyDescent="0.25">
      <c r="B242" s="427">
        <v>36</v>
      </c>
      <c r="C242" s="425"/>
      <c r="D242" s="427" t="s">
        <v>705</v>
      </c>
      <c r="E242" s="425"/>
      <c r="F242" s="428">
        <v>719.8</v>
      </c>
      <c r="G242" s="425"/>
      <c r="H242" s="298" t="s">
        <v>706</v>
      </c>
      <c r="I242" s="427" t="s">
        <v>665</v>
      </c>
      <c r="J242" s="425"/>
    </row>
    <row r="243" spans="2:10" ht="15" customHeight="1" x14ac:dyDescent="0.25">
      <c r="B243" s="427">
        <v>37</v>
      </c>
      <c r="C243" s="425"/>
      <c r="D243" s="427" t="s">
        <v>671</v>
      </c>
      <c r="E243" s="425"/>
      <c r="F243" s="428">
        <v>100</v>
      </c>
      <c r="G243" s="425"/>
      <c r="H243" s="298" t="s">
        <v>706</v>
      </c>
      <c r="I243" s="427" t="s">
        <v>672</v>
      </c>
      <c r="J243" s="425"/>
    </row>
    <row r="244" spans="2:10" ht="15" customHeight="1" x14ac:dyDescent="0.25">
      <c r="B244" s="427">
        <v>38</v>
      </c>
      <c r="C244" s="425"/>
      <c r="D244" s="427" t="s">
        <v>671</v>
      </c>
      <c r="E244" s="425"/>
      <c r="F244" s="428">
        <v>100</v>
      </c>
      <c r="G244" s="425"/>
      <c r="H244" s="298" t="s">
        <v>706</v>
      </c>
      <c r="I244" s="427" t="s">
        <v>672</v>
      </c>
      <c r="J244" s="425"/>
    </row>
    <row r="245" spans="2:10" ht="15" customHeight="1" x14ac:dyDescent="0.25">
      <c r="B245" s="427">
        <v>39</v>
      </c>
      <c r="C245" s="425"/>
      <c r="D245" s="427" t="s">
        <v>677</v>
      </c>
      <c r="E245" s="425"/>
      <c r="F245" s="428">
        <v>177</v>
      </c>
      <c r="G245" s="425"/>
      <c r="H245" s="298" t="s">
        <v>706</v>
      </c>
      <c r="I245" s="427" t="s">
        <v>678</v>
      </c>
      <c r="J245" s="425"/>
    </row>
    <row r="246" spans="2:10" ht="15" customHeight="1" x14ac:dyDescent="0.25">
      <c r="B246" s="427">
        <v>40</v>
      </c>
      <c r="C246" s="425"/>
      <c r="D246" s="427" t="s">
        <v>671</v>
      </c>
      <c r="E246" s="425"/>
      <c r="F246" s="428">
        <v>200</v>
      </c>
      <c r="G246" s="425"/>
      <c r="H246" s="298" t="s">
        <v>706</v>
      </c>
      <c r="I246" s="427" t="s">
        <v>672</v>
      </c>
      <c r="J246" s="425"/>
    </row>
    <row r="247" spans="2:10" ht="15" customHeight="1" x14ac:dyDescent="0.25">
      <c r="B247" s="427">
        <v>41</v>
      </c>
      <c r="C247" s="425"/>
      <c r="D247" s="427" t="s">
        <v>707</v>
      </c>
      <c r="E247" s="425"/>
      <c r="F247" s="428">
        <v>6082.24</v>
      </c>
      <c r="G247" s="425"/>
      <c r="H247" s="298" t="s">
        <v>329</v>
      </c>
      <c r="I247" s="427" t="s">
        <v>708</v>
      </c>
      <c r="J247" s="425"/>
    </row>
    <row r="248" spans="2:10" ht="15" customHeight="1" x14ac:dyDescent="0.25">
      <c r="B248" s="427">
        <v>42</v>
      </c>
      <c r="C248" s="425"/>
      <c r="D248" s="427" t="s">
        <v>709</v>
      </c>
      <c r="E248" s="425"/>
      <c r="F248" s="428">
        <v>59</v>
      </c>
      <c r="G248" s="425"/>
      <c r="H248" s="298" t="s">
        <v>657</v>
      </c>
      <c r="I248" s="427" t="s">
        <v>710</v>
      </c>
      <c r="J248" s="425"/>
    </row>
    <row r="249" spans="2:10" ht="15" customHeight="1" x14ac:dyDescent="0.25">
      <c r="B249" s="427">
        <v>43</v>
      </c>
      <c r="C249" s="425"/>
      <c r="D249" s="427" t="s">
        <v>711</v>
      </c>
      <c r="E249" s="425"/>
      <c r="F249" s="428">
        <v>1500</v>
      </c>
      <c r="G249" s="425"/>
      <c r="H249" s="298" t="s">
        <v>330</v>
      </c>
      <c r="I249" s="427" t="s">
        <v>675</v>
      </c>
      <c r="J249" s="425"/>
    </row>
    <row r="250" spans="2:10" ht="15" customHeight="1" x14ac:dyDescent="0.25">
      <c r="B250" s="427">
        <v>44</v>
      </c>
      <c r="C250" s="425"/>
      <c r="D250" s="427" t="s">
        <v>712</v>
      </c>
      <c r="E250" s="425"/>
      <c r="F250" s="428">
        <v>8.56</v>
      </c>
      <c r="G250" s="425"/>
      <c r="H250" s="298" t="s">
        <v>326</v>
      </c>
      <c r="I250" s="427" t="s">
        <v>665</v>
      </c>
      <c r="J250" s="425"/>
    </row>
    <row r="251" spans="2:10" ht="15" customHeight="1" x14ac:dyDescent="0.25">
      <c r="B251" s="427">
        <v>45</v>
      </c>
      <c r="C251" s="425"/>
      <c r="D251" s="427" t="s">
        <v>713</v>
      </c>
      <c r="E251" s="425"/>
      <c r="F251" s="428">
        <v>732.77</v>
      </c>
      <c r="G251" s="425"/>
      <c r="H251" s="298" t="s">
        <v>330</v>
      </c>
      <c r="I251" s="427" t="s">
        <v>665</v>
      </c>
      <c r="J251" s="425"/>
    </row>
    <row r="252" spans="2:10" ht="15" customHeight="1" x14ac:dyDescent="0.25">
      <c r="B252" s="427">
        <v>46</v>
      </c>
      <c r="C252" s="425"/>
      <c r="D252" s="427" t="s">
        <v>677</v>
      </c>
      <c r="E252" s="425"/>
      <c r="F252" s="428">
        <v>177</v>
      </c>
      <c r="G252" s="425"/>
      <c r="H252" s="298" t="s">
        <v>714</v>
      </c>
      <c r="I252" s="427" t="s">
        <v>678</v>
      </c>
      <c r="J252" s="425"/>
    </row>
    <row r="253" spans="2:10" ht="15" customHeight="1" x14ac:dyDescent="0.25">
      <c r="B253" s="427">
        <v>47</v>
      </c>
      <c r="C253" s="425"/>
      <c r="D253" s="427" t="s">
        <v>715</v>
      </c>
      <c r="E253" s="425"/>
      <c r="F253" s="428">
        <v>213.75</v>
      </c>
      <c r="G253" s="425"/>
      <c r="H253" s="298" t="s">
        <v>694</v>
      </c>
      <c r="I253" s="427" t="s">
        <v>716</v>
      </c>
      <c r="J253" s="425"/>
    </row>
    <row r="254" spans="2:10" ht="15" customHeight="1" x14ac:dyDescent="0.25">
      <c r="B254" s="427">
        <v>48</v>
      </c>
      <c r="C254" s="425"/>
      <c r="D254" s="427" t="s">
        <v>707</v>
      </c>
      <c r="E254" s="425"/>
      <c r="F254" s="428">
        <v>1432.52</v>
      </c>
      <c r="G254" s="425"/>
      <c r="H254" s="298" t="s">
        <v>717</v>
      </c>
      <c r="I254" s="427" t="s">
        <v>708</v>
      </c>
      <c r="J254" s="425"/>
    </row>
    <row r="255" spans="2:10" ht="15" customHeight="1" x14ac:dyDescent="0.25">
      <c r="B255" s="427">
        <v>49</v>
      </c>
      <c r="C255" s="425"/>
      <c r="D255" s="427" t="s">
        <v>718</v>
      </c>
      <c r="E255" s="425"/>
      <c r="F255" s="428">
        <v>47.5</v>
      </c>
      <c r="G255" s="425"/>
      <c r="H255" s="298" t="s">
        <v>633</v>
      </c>
      <c r="I255" s="427" t="s">
        <v>719</v>
      </c>
      <c r="J255" s="425"/>
    </row>
    <row r="256" spans="2:10" ht="15" customHeight="1" x14ac:dyDescent="0.25">
      <c r="B256" s="427">
        <v>50</v>
      </c>
      <c r="C256" s="425"/>
      <c r="D256" s="427" t="s">
        <v>720</v>
      </c>
      <c r="E256" s="425"/>
      <c r="F256" s="428">
        <v>50</v>
      </c>
      <c r="G256" s="425"/>
      <c r="H256" s="298" t="s">
        <v>633</v>
      </c>
      <c r="I256" s="427" t="s">
        <v>721</v>
      </c>
      <c r="J256" s="425"/>
    </row>
    <row r="257" spans="2:10" ht="15" customHeight="1" x14ac:dyDescent="0.25">
      <c r="B257" s="427">
        <v>51</v>
      </c>
      <c r="C257" s="425"/>
      <c r="D257" s="427" t="s">
        <v>677</v>
      </c>
      <c r="E257" s="425"/>
      <c r="F257" s="428">
        <v>177</v>
      </c>
      <c r="G257" s="425"/>
      <c r="H257" s="298" t="s">
        <v>412</v>
      </c>
      <c r="I257" s="427" t="s">
        <v>678</v>
      </c>
      <c r="J257" s="425"/>
    </row>
    <row r="258" spans="2:10" ht="15" customHeight="1" x14ac:dyDescent="0.25">
      <c r="B258" s="427">
        <v>52</v>
      </c>
      <c r="C258" s="425"/>
      <c r="D258" s="427" t="s">
        <v>722</v>
      </c>
      <c r="E258" s="425"/>
      <c r="F258" s="428">
        <v>128.25</v>
      </c>
      <c r="G258" s="425"/>
      <c r="H258" s="298" t="s">
        <v>472</v>
      </c>
      <c r="I258" s="427" t="s">
        <v>723</v>
      </c>
      <c r="J258" s="425"/>
    </row>
    <row r="259" spans="2:10" ht="15" customHeight="1" x14ac:dyDescent="0.25">
      <c r="B259" s="427">
        <v>53</v>
      </c>
      <c r="C259" s="425"/>
      <c r="D259" s="427" t="s">
        <v>722</v>
      </c>
      <c r="E259" s="425"/>
      <c r="F259" s="428">
        <v>85.5</v>
      </c>
      <c r="G259" s="425"/>
      <c r="H259" s="298" t="s">
        <v>472</v>
      </c>
      <c r="I259" s="427" t="s">
        <v>724</v>
      </c>
      <c r="J259" s="425"/>
    </row>
    <row r="260" spans="2:10" ht="15" customHeight="1" x14ac:dyDescent="0.25">
      <c r="B260" s="427">
        <v>54</v>
      </c>
      <c r="C260" s="425"/>
      <c r="D260" s="427" t="s">
        <v>707</v>
      </c>
      <c r="E260" s="425"/>
      <c r="F260" s="428">
        <v>3290.2</v>
      </c>
      <c r="G260" s="425"/>
      <c r="H260" s="298" t="s">
        <v>717</v>
      </c>
      <c r="I260" s="427" t="s">
        <v>708</v>
      </c>
      <c r="J260" s="425"/>
    </row>
    <row r="261" spans="2:10" ht="15" customHeight="1" x14ac:dyDescent="0.25">
      <c r="B261" s="427">
        <v>55</v>
      </c>
      <c r="C261" s="425"/>
      <c r="D261" s="427" t="s">
        <v>711</v>
      </c>
      <c r="E261" s="425"/>
      <c r="F261" s="428">
        <v>1500</v>
      </c>
      <c r="G261" s="425"/>
      <c r="H261" s="298" t="s">
        <v>717</v>
      </c>
      <c r="I261" s="427" t="s">
        <v>675</v>
      </c>
      <c r="J261" s="425"/>
    </row>
    <row r="262" spans="2:10" ht="15" customHeight="1" x14ac:dyDescent="0.25">
      <c r="B262" s="427">
        <v>56</v>
      </c>
      <c r="C262" s="425"/>
      <c r="D262" s="427" t="s">
        <v>711</v>
      </c>
      <c r="E262" s="425"/>
      <c r="F262" s="428">
        <v>1500</v>
      </c>
      <c r="G262" s="425"/>
      <c r="H262" s="298" t="s">
        <v>477</v>
      </c>
      <c r="I262" s="427" t="s">
        <v>675</v>
      </c>
      <c r="J262" s="425"/>
    </row>
    <row r="263" spans="2:10" ht="15" customHeight="1" x14ac:dyDescent="0.25">
      <c r="B263" s="427">
        <v>57</v>
      </c>
      <c r="C263" s="425"/>
      <c r="D263" s="427" t="s">
        <v>673</v>
      </c>
      <c r="E263" s="425"/>
      <c r="F263" s="428">
        <v>402.47</v>
      </c>
      <c r="G263" s="425"/>
      <c r="H263" s="298" t="s">
        <v>418</v>
      </c>
      <c r="I263" s="427" t="s">
        <v>665</v>
      </c>
      <c r="J263" s="425"/>
    </row>
    <row r="264" spans="2:10" ht="15" customHeight="1" x14ac:dyDescent="0.25">
      <c r="B264" s="427">
        <v>58</v>
      </c>
      <c r="C264" s="425"/>
      <c r="D264" s="427" t="s">
        <v>670</v>
      </c>
      <c r="E264" s="425"/>
      <c r="F264" s="428">
        <v>649.02</v>
      </c>
      <c r="G264" s="425"/>
      <c r="H264" s="298" t="s">
        <v>206</v>
      </c>
      <c r="I264" s="427" t="s">
        <v>665</v>
      </c>
      <c r="J264" s="425"/>
    </row>
    <row r="265" spans="2:10" ht="15" customHeight="1" x14ac:dyDescent="0.25">
      <c r="B265" s="427">
        <v>59</v>
      </c>
      <c r="C265" s="425"/>
      <c r="D265" s="427" t="s">
        <v>677</v>
      </c>
      <c r="E265" s="425"/>
      <c r="F265" s="428">
        <v>177</v>
      </c>
      <c r="G265" s="425"/>
      <c r="H265" s="298" t="s">
        <v>218</v>
      </c>
      <c r="I265" s="427" t="s">
        <v>678</v>
      </c>
      <c r="J265" s="425"/>
    </row>
    <row r="266" spans="2:10" ht="15" customHeight="1" x14ac:dyDescent="0.25">
      <c r="B266" s="427">
        <v>60</v>
      </c>
      <c r="C266" s="425"/>
      <c r="D266" s="427" t="s">
        <v>725</v>
      </c>
      <c r="E266" s="425"/>
      <c r="F266" s="428">
        <v>177</v>
      </c>
      <c r="G266" s="425"/>
      <c r="H266" s="298" t="s">
        <v>506</v>
      </c>
      <c r="I266" s="427" t="s">
        <v>678</v>
      </c>
      <c r="J266" s="425"/>
    </row>
    <row r="267" spans="2:10" ht="15" customHeight="1" x14ac:dyDescent="0.25">
      <c r="B267" s="427">
        <v>61</v>
      </c>
      <c r="C267" s="425"/>
      <c r="D267" s="427" t="s">
        <v>726</v>
      </c>
      <c r="E267" s="425"/>
      <c r="F267" s="428">
        <v>167.1</v>
      </c>
      <c r="G267" s="425"/>
      <c r="H267" s="298" t="s">
        <v>206</v>
      </c>
      <c r="I267" s="427" t="s">
        <v>727</v>
      </c>
      <c r="J267" s="425"/>
    </row>
    <row r="268" spans="2:10" ht="15" customHeight="1" x14ac:dyDescent="0.25">
      <c r="B268" s="427">
        <v>62</v>
      </c>
      <c r="C268" s="425"/>
      <c r="D268" s="427" t="s">
        <v>670</v>
      </c>
      <c r="E268" s="425"/>
      <c r="F268" s="428">
        <v>746.58</v>
      </c>
      <c r="G268" s="425"/>
      <c r="H268" s="298" t="s">
        <v>563</v>
      </c>
      <c r="I268" s="427" t="s">
        <v>665</v>
      </c>
      <c r="J268" s="425"/>
    </row>
    <row r="269" spans="2:10" ht="15" customHeight="1" x14ac:dyDescent="0.25">
      <c r="B269" s="427">
        <v>63</v>
      </c>
      <c r="C269" s="425"/>
      <c r="D269" s="427" t="s">
        <v>728</v>
      </c>
      <c r="E269" s="425"/>
      <c r="F269" s="428">
        <v>177</v>
      </c>
      <c r="G269" s="425"/>
      <c r="H269" s="298" t="s">
        <v>563</v>
      </c>
      <c r="I269" s="427" t="s">
        <v>678</v>
      </c>
      <c r="J269" s="425"/>
    </row>
    <row r="270" spans="2:10" ht="15" customHeight="1" x14ac:dyDescent="0.25">
      <c r="B270" s="427">
        <v>64</v>
      </c>
      <c r="C270" s="425"/>
      <c r="D270" s="427" t="s">
        <v>729</v>
      </c>
      <c r="E270" s="425"/>
      <c r="F270" s="428">
        <v>200</v>
      </c>
      <c r="G270" s="425"/>
      <c r="H270" s="298" t="s">
        <v>563</v>
      </c>
      <c r="I270" s="427" t="s">
        <v>672</v>
      </c>
      <c r="J270" s="425"/>
    </row>
    <row r="271" spans="2:10" ht="15" customHeight="1" x14ac:dyDescent="0.25">
      <c r="B271" s="427">
        <v>65</v>
      </c>
      <c r="C271" s="425"/>
      <c r="D271" s="427" t="s">
        <v>674</v>
      </c>
      <c r="E271" s="425"/>
      <c r="F271" s="428">
        <v>1500</v>
      </c>
      <c r="G271" s="425"/>
      <c r="H271" s="298" t="s">
        <v>510</v>
      </c>
      <c r="I271" s="427" t="s">
        <v>675</v>
      </c>
      <c r="J271" s="425"/>
    </row>
    <row r="272" spans="2:10" ht="15" customHeight="1" x14ac:dyDescent="0.25">
      <c r="B272" s="427">
        <v>66</v>
      </c>
      <c r="C272" s="425"/>
      <c r="D272" s="427" t="s">
        <v>729</v>
      </c>
      <c r="E272" s="425"/>
      <c r="F272" s="428">
        <v>400</v>
      </c>
      <c r="G272" s="425"/>
      <c r="H272" s="298" t="s">
        <v>563</v>
      </c>
      <c r="I272" s="427" t="s">
        <v>672</v>
      </c>
      <c r="J272" s="425"/>
    </row>
    <row r="273" spans="2:10" ht="15" customHeight="1" x14ac:dyDescent="0.25">
      <c r="B273" s="427">
        <v>67</v>
      </c>
      <c r="C273" s="425"/>
      <c r="D273" s="427" t="s">
        <v>730</v>
      </c>
      <c r="E273" s="425"/>
      <c r="F273" s="428">
        <v>5807.46</v>
      </c>
      <c r="G273" s="425"/>
      <c r="H273" s="298" t="s">
        <v>277</v>
      </c>
      <c r="I273" s="427" t="s">
        <v>708</v>
      </c>
      <c r="J273" s="425"/>
    </row>
    <row r="274" spans="2:10" ht="15" customHeight="1" x14ac:dyDescent="0.25">
      <c r="B274" s="427">
        <v>68</v>
      </c>
      <c r="C274" s="425"/>
      <c r="D274" s="427" t="s">
        <v>731</v>
      </c>
      <c r="E274" s="425"/>
      <c r="F274" s="428">
        <v>640.99</v>
      </c>
      <c r="G274" s="425"/>
      <c r="H274" s="298" t="s">
        <v>653</v>
      </c>
      <c r="I274" s="427" t="s">
        <v>665</v>
      </c>
      <c r="J274" s="425"/>
    </row>
    <row r="275" spans="2:10" ht="15" customHeight="1" x14ac:dyDescent="0.25">
      <c r="B275" s="427">
        <v>69</v>
      </c>
      <c r="C275" s="425"/>
      <c r="D275" s="427" t="s">
        <v>732</v>
      </c>
      <c r="E275" s="425"/>
      <c r="F275" s="428">
        <v>757.25</v>
      </c>
      <c r="G275" s="425"/>
      <c r="H275" s="298" t="s">
        <v>733</v>
      </c>
      <c r="I275" s="427" t="s">
        <v>665</v>
      </c>
      <c r="J275" s="425"/>
    </row>
    <row r="276" spans="2:10" ht="15" customHeight="1" x14ac:dyDescent="0.25">
      <c r="B276" s="427">
        <v>70</v>
      </c>
      <c r="C276" s="425"/>
      <c r="D276" s="427" t="s">
        <v>674</v>
      </c>
      <c r="E276" s="425"/>
      <c r="F276" s="428">
        <v>1500</v>
      </c>
      <c r="G276" s="425"/>
      <c r="H276" s="298" t="s">
        <v>611</v>
      </c>
      <c r="I276" s="427" t="s">
        <v>675</v>
      </c>
      <c r="J276" s="425"/>
    </row>
    <row r="277" spans="2:10" ht="15" customHeight="1" x14ac:dyDescent="0.25">
      <c r="B277" s="427">
        <v>71</v>
      </c>
      <c r="C277" s="425"/>
      <c r="D277" s="427" t="s">
        <v>340</v>
      </c>
      <c r="E277" s="425"/>
      <c r="F277" s="428">
        <v>181.35</v>
      </c>
      <c r="G277" s="425"/>
      <c r="H277" s="298" t="s">
        <v>277</v>
      </c>
      <c r="I277" s="427" t="s">
        <v>341</v>
      </c>
      <c r="J277" s="425"/>
    </row>
    <row r="278" spans="2:10" ht="15" customHeight="1" x14ac:dyDescent="0.25">
      <c r="B278" s="427">
        <v>72</v>
      </c>
      <c r="C278" s="425"/>
      <c r="D278" s="427" t="s">
        <v>728</v>
      </c>
      <c r="E278" s="425"/>
      <c r="F278" s="428">
        <v>177</v>
      </c>
      <c r="G278" s="425"/>
      <c r="H278" s="298" t="s">
        <v>277</v>
      </c>
      <c r="I278" s="427" t="s">
        <v>678</v>
      </c>
      <c r="J278" s="425"/>
    </row>
    <row r="279" spans="2:10" ht="15" customHeight="1" x14ac:dyDescent="0.25">
      <c r="B279" s="427">
        <v>73</v>
      </c>
      <c r="C279" s="425"/>
      <c r="D279" s="427" t="s">
        <v>687</v>
      </c>
      <c r="E279" s="425"/>
      <c r="F279" s="428">
        <v>44.66</v>
      </c>
      <c r="G279" s="425"/>
      <c r="H279" s="298" t="s">
        <v>433</v>
      </c>
      <c r="I279" s="427" t="s">
        <v>383</v>
      </c>
      <c r="J279" s="425"/>
    </row>
    <row r="280" spans="2:10" ht="15" customHeight="1" x14ac:dyDescent="0.25">
      <c r="B280" s="427">
        <v>74</v>
      </c>
      <c r="C280" s="425"/>
      <c r="D280" s="427" t="s">
        <v>674</v>
      </c>
      <c r="E280" s="425"/>
      <c r="F280" s="428">
        <v>1500</v>
      </c>
      <c r="G280" s="425"/>
      <c r="H280" s="298" t="s">
        <v>433</v>
      </c>
      <c r="I280" s="427" t="s">
        <v>675</v>
      </c>
      <c r="J280" s="425"/>
    </row>
    <row r="281" spans="2:10" x14ac:dyDescent="0.25">
      <c r="B281" s="424"/>
      <c r="C281" s="425"/>
      <c r="D281" s="424" t="s">
        <v>210</v>
      </c>
      <c r="E281" s="425"/>
      <c r="F281" s="426">
        <v>81510.420000000027</v>
      </c>
      <c r="G281" s="425"/>
      <c r="H281" s="297"/>
      <c r="I281" s="424"/>
      <c r="J281" s="425"/>
    </row>
    <row r="282" spans="2:10" ht="45.6" customHeight="1" x14ac:dyDescent="0.25">
      <c r="B282" s="429" t="s">
        <v>734</v>
      </c>
      <c r="C282" s="430"/>
      <c r="D282" s="430"/>
      <c r="E282" s="430"/>
      <c r="F282" s="430"/>
      <c r="G282" s="430"/>
      <c r="H282" s="430"/>
      <c r="I282" s="430"/>
      <c r="J282" s="430"/>
    </row>
    <row r="283" spans="2:10" ht="15" customHeight="1" x14ac:dyDescent="0.25">
      <c r="B283" s="424" t="s">
        <v>181</v>
      </c>
      <c r="C283" s="425"/>
      <c r="D283" s="424" t="s">
        <v>182</v>
      </c>
      <c r="E283" s="425"/>
      <c r="F283" s="424" t="s">
        <v>183</v>
      </c>
      <c r="G283" s="425"/>
      <c r="H283" s="297" t="s">
        <v>184</v>
      </c>
      <c r="I283" s="424" t="s">
        <v>185</v>
      </c>
      <c r="J283" s="425"/>
    </row>
    <row r="284" spans="2:10" ht="15" customHeight="1" x14ac:dyDescent="0.25">
      <c r="B284" s="427">
        <v>1</v>
      </c>
      <c r="C284" s="425"/>
      <c r="D284" s="427" t="s">
        <v>735</v>
      </c>
      <c r="E284" s="425"/>
      <c r="F284" s="428">
        <v>8100</v>
      </c>
      <c r="G284" s="425"/>
      <c r="H284" s="298" t="s">
        <v>736</v>
      </c>
      <c r="I284" s="427" t="s">
        <v>737</v>
      </c>
      <c r="J284" s="425"/>
    </row>
    <row r="285" spans="2:10" x14ac:dyDescent="0.25">
      <c r="B285" s="424"/>
      <c r="C285" s="425"/>
      <c r="D285" s="424" t="s">
        <v>210</v>
      </c>
      <c r="E285" s="425"/>
      <c r="F285" s="426">
        <v>8100</v>
      </c>
      <c r="G285" s="425"/>
      <c r="H285" s="297"/>
      <c r="I285" s="424"/>
      <c r="J285" s="425"/>
    </row>
    <row r="286" spans="2:10" ht="45.6" customHeight="1" x14ac:dyDescent="0.25">
      <c r="B286" s="429" t="s">
        <v>738</v>
      </c>
      <c r="C286" s="430"/>
      <c r="D286" s="430"/>
      <c r="E286" s="430"/>
      <c r="F286" s="430"/>
      <c r="G286" s="430"/>
      <c r="H286" s="430"/>
      <c r="I286" s="430"/>
      <c r="J286" s="430"/>
    </row>
    <row r="287" spans="2:10" ht="15" customHeight="1" x14ac:dyDescent="0.25">
      <c r="B287" s="424" t="s">
        <v>181</v>
      </c>
      <c r="C287" s="425"/>
      <c r="D287" s="424" t="s">
        <v>182</v>
      </c>
      <c r="E287" s="425"/>
      <c r="F287" s="424" t="s">
        <v>183</v>
      </c>
      <c r="G287" s="425"/>
      <c r="H287" s="297" t="s">
        <v>184</v>
      </c>
      <c r="I287" s="424" t="s">
        <v>185</v>
      </c>
      <c r="J287" s="425"/>
    </row>
    <row r="288" spans="2:10" ht="15" customHeight="1" x14ac:dyDescent="0.25">
      <c r="B288" s="427">
        <v>1</v>
      </c>
      <c r="C288" s="425"/>
      <c r="D288" s="427" t="s">
        <v>739</v>
      </c>
      <c r="E288" s="425"/>
      <c r="F288" s="428">
        <v>18167.080000000002</v>
      </c>
      <c r="G288" s="425"/>
      <c r="H288" s="298" t="s">
        <v>717</v>
      </c>
      <c r="I288" s="427" t="s">
        <v>740</v>
      </c>
      <c r="J288" s="425"/>
    </row>
    <row r="289" spans="2:10" ht="15" customHeight="1" x14ac:dyDescent="0.25">
      <c r="B289" s="427">
        <v>2</v>
      </c>
      <c r="C289" s="425"/>
      <c r="D289" s="427" t="s">
        <v>741</v>
      </c>
      <c r="E289" s="425"/>
      <c r="F289" s="428">
        <v>38944.800000000003</v>
      </c>
      <c r="G289" s="425"/>
      <c r="H289" s="298" t="s">
        <v>427</v>
      </c>
      <c r="I289" s="427" t="s">
        <v>742</v>
      </c>
      <c r="J289" s="425"/>
    </row>
    <row r="290" spans="2:10" x14ac:dyDescent="0.25">
      <c r="B290" s="424"/>
      <c r="C290" s="425"/>
      <c r="D290" s="424"/>
      <c r="E290" s="425"/>
      <c r="F290" s="426">
        <v>57111.88</v>
      </c>
      <c r="G290" s="425"/>
      <c r="H290" s="297"/>
      <c r="I290" s="424"/>
      <c r="J290" s="425"/>
    </row>
    <row r="291" spans="2:10" ht="45.6" customHeight="1" x14ac:dyDescent="0.25">
      <c r="B291" s="429" t="s">
        <v>743</v>
      </c>
      <c r="C291" s="430"/>
      <c r="D291" s="430"/>
      <c r="E291" s="430"/>
      <c r="F291" s="430"/>
      <c r="G291" s="430"/>
      <c r="H291" s="430"/>
      <c r="I291" s="430"/>
      <c r="J291" s="430"/>
    </row>
    <row r="292" spans="2:10" ht="15" customHeight="1" x14ac:dyDescent="0.25">
      <c r="B292" s="424" t="s">
        <v>181</v>
      </c>
      <c r="C292" s="425"/>
      <c r="D292" s="424" t="s">
        <v>182</v>
      </c>
      <c r="E292" s="425"/>
      <c r="F292" s="424" t="s">
        <v>183</v>
      </c>
      <c r="G292" s="425"/>
      <c r="H292" s="297" t="s">
        <v>184</v>
      </c>
      <c r="I292" s="424" t="s">
        <v>185</v>
      </c>
      <c r="J292" s="425"/>
    </row>
    <row r="293" spans="2:10" ht="15" customHeight="1" x14ac:dyDescent="0.25">
      <c r="B293" s="427">
        <v>1</v>
      </c>
      <c r="C293" s="425"/>
      <c r="D293" s="427" t="s">
        <v>45</v>
      </c>
      <c r="E293" s="425"/>
      <c r="F293" s="428">
        <v>4704.1899999999996</v>
      </c>
      <c r="G293" s="425"/>
      <c r="H293" s="298" t="s">
        <v>242</v>
      </c>
      <c r="I293" s="427" t="s">
        <v>744</v>
      </c>
      <c r="J293" s="425"/>
    </row>
    <row r="294" spans="2:10" ht="15" customHeight="1" x14ac:dyDescent="0.25">
      <c r="B294" s="427">
        <v>2</v>
      </c>
      <c r="C294" s="425"/>
      <c r="D294" s="427" t="s">
        <v>45</v>
      </c>
      <c r="E294" s="425"/>
      <c r="F294" s="428">
        <v>1160.3</v>
      </c>
      <c r="G294" s="425"/>
      <c r="H294" s="298" t="s">
        <v>745</v>
      </c>
      <c r="I294" s="427" t="s">
        <v>746</v>
      </c>
      <c r="J294" s="425"/>
    </row>
    <row r="295" spans="2:10" ht="15" customHeight="1" x14ac:dyDescent="0.25">
      <c r="B295" s="427">
        <v>3</v>
      </c>
      <c r="C295" s="425"/>
      <c r="D295" s="427" t="s">
        <v>747</v>
      </c>
      <c r="E295" s="425"/>
      <c r="F295" s="428">
        <v>630</v>
      </c>
      <c r="G295" s="425"/>
      <c r="H295" s="298" t="s">
        <v>264</v>
      </c>
      <c r="I295" s="427" t="s">
        <v>748</v>
      </c>
      <c r="J295" s="425"/>
    </row>
    <row r="296" spans="2:10" ht="15" customHeight="1" x14ac:dyDescent="0.25">
      <c r="B296" s="427">
        <v>4</v>
      </c>
      <c r="C296" s="425"/>
      <c r="D296" s="427" t="s">
        <v>45</v>
      </c>
      <c r="E296" s="425"/>
      <c r="F296" s="428">
        <v>442</v>
      </c>
      <c r="G296" s="425"/>
      <c r="H296" s="298" t="s">
        <v>418</v>
      </c>
      <c r="I296" s="427" t="s">
        <v>746</v>
      </c>
      <c r="J296" s="425"/>
    </row>
    <row r="297" spans="2:10" ht="15" customHeight="1" x14ac:dyDescent="0.25">
      <c r="B297" s="427">
        <v>5</v>
      </c>
      <c r="C297" s="425"/>
      <c r="D297" s="427" t="s">
        <v>45</v>
      </c>
      <c r="E297" s="425"/>
      <c r="F297" s="428">
        <v>221</v>
      </c>
      <c r="G297" s="425"/>
      <c r="H297" s="298" t="s">
        <v>418</v>
      </c>
      <c r="I297" s="427" t="s">
        <v>746</v>
      </c>
      <c r="J297" s="425"/>
    </row>
    <row r="298" spans="2:10" ht="15" customHeight="1" x14ac:dyDescent="0.25">
      <c r="B298" s="427">
        <v>6</v>
      </c>
      <c r="C298" s="425"/>
      <c r="D298" s="427" t="s">
        <v>45</v>
      </c>
      <c r="E298" s="425"/>
      <c r="F298" s="428">
        <v>975</v>
      </c>
      <c r="G298" s="425"/>
      <c r="H298" s="298" t="s">
        <v>749</v>
      </c>
      <c r="I298" s="427" t="s">
        <v>750</v>
      </c>
      <c r="J298" s="425"/>
    </row>
    <row r="299" spans="2:10" x14ac:dyDescent="0.25">
      <c r="B299" s="424"/>
      <c r="C299" s="425"/>
      <c r="D299" s="424" t="s">
        <v>210</v>
      </c>
      <c r="E299" s="425"/>
      <c r="F299" s="426">
        <v>8132.49</v>
      </c>
      <c r="G299" s="425"/>
      <c r="H299" s="297"/>
      <c r="I299" s="424"/>
      <c r="J299" s="425"/>
    </row>
    <row r="300" spans="2:10" ht="45.6" customHeight="1" x14ac:dyDescent="0.25">
      <c r="B300" s="429" t="s">
        <v>751</v>
      </c>
      <c r="C300" s="430"/>
      <c r="D300" s="430"/>
      <c r="E300" s="430"/>
      <c r="F300" s="430"/>
      <c r="G300" s="430"/>
      <c r="H300" s="430"/>
      <c r="I300" s="430"/>
      <c r="J300" s="430"/>
    </row>
    <row r="301" spans="2:10" ht="15" customHeight="1" x14ac:dyDescent="0.25">
      <c r="B301" s="424" t="s">
        <v>181</v>
      </c>
      <c r="C301" s="425"/>
      <c r="D301" s="424" t="s">
        <v>182</v>
      </c>
      <c r="E301" s="425"/>
      <c r="F301" s="424" t="s">
        <v>183</v>
      </c>
      <c r="G301" s="425"/>
      <c r="H301" s="297" t="s">
        <v>184</v>
      </c>
      <c r="I301" s="424" t="s">
        <v>185</v>
      </c>
      <c r="J301" s="425"/>
    </row>
    <row r="302" spans="2:10" ht="15" customHeight="1" x14ac:dyDescent="0.25">
      <c r="B302" s="427">
        <v>1</v>
      </c>
      <c r="C302" s="425"/>
      <c r="D302" s="427" t="s">
        <v>752</v>
      </c>
      <c r="E302" s="425"/>
      <c r="F302" s="428">
        <v>140</v>
      </c>
      <c r="G302" s="425"/>
      <c r="H302" s="298" t="s">
        <v>422</v>
      </c>
      <c r="I302" s="427" t="s">
        <v>753</v>
      </c>
      <c r="J302" s="425"/>
    </row>
    <row r="303" spans="2:10" ht="15" customHeight="1" x14ac:dyDescent="0.25">
      <c r="B303" s="427">
        <v>2</v>
      </c>
      <c r="C303" s="425"/>
      <c r="D303" s="427" t="s">
        <v>94</v>
      </c>
      <c r="E303" s="425"/>
      <c r="F303" s="428">
        <v>56.6</v>
      </c>
      <c r="G303" s="425"/>
      <c r="H303" s="298" t="s">
        <v>506</v>
      </c>
      <c r="I303" s="427" t="s">
        <v>658</v>
      </c>
      <c r="J303" s="425"/>
    </row>
    <row r="304" spans="2:10" x14ac:dyDescent="0.25">
      <c r="B304" s="424"/>
      <c r="C304" s="425"/>
      <c r="D304" s="424" t="s">
        <v>210</v>
      </c>
      <c r="E304" s="425"/>
      <c r="F304" s="426">
        <v>196.6</v>
      </c>
      <c r="G304" s="425"/>
      <c r="H304" s="297"/>
      <c r="I304" s="424"/>
      <c r="J304" s="425"/>
    </row>
    <row r="305" spans="1:10" ht="45.6" customHeight="1" x14ac:dyDescent="0.25">
      <c r="B305" s="429" t="s">
        <v>754</v>
      </c>
      <c r="C305" s="430"/>
      <c r="D305" s="430"/>
      <c r="E305" s="430"/>
      <c r="F305" s="430"/>
      <c r="G305" s="430"/>
      <c r="H305" s="430"/>
      <c r="I305" s="430"/>
      <c r="J305" s="430"/>
    </row>
    <row r="306" spans="1:10" ht="15" customHeight="1" x14ac:dyDescent="0.25">
      <c r="A306" s="102"/>
      <c r="B306" s="424" t="s">
        <v>181</v>
      </c>
      <c r="C306" s="425"/>
      <c r="D306" s="424" t="s">
        <v>182</v>
      </c>
      <c r="E306" s="425"/>
      <c r="F306" s="424" t="s">
        <v>183</v>
      </c>
      <c r="G306" s="425"/>
      <c r="H306" s="297" t="s">
        <v>184</v>
      </c>
      <c r="I306" s="424" t="s">
        <v>185</v>
      </c>
      <c r="J306" s="425"/>
    </row>
    <row r="307" spans="1:10" ht="15" customHeight="1" x14ac:dyDescent="0.25">
      <c r="A307" s="102"/>
      <c r="B307" s="427">
        <v>1</v>
      </c>
      <c r="C307" s="425"/>
      <c r="D307" s="427" t="s">
        <v>755</v>
      </c>
      <c r="E307" s="425"/>
      <c r="F307" s="428">
        <v>518</v>
      </c>
      <c r="G307" s="425"/>
      <c r="H307" s="298" t="s">
        <v>272</v>
      </c>
      <c r="I307" s="427" t="s">
        <v>756</v>
      </c>
      <c r="J307" s="425"/>
    </row>
    <row r="308" spans="1:10" ht="15" customHeight="1" x14ac:dyDescent="0.25">
      <c r="A308" s="102"/>
      <c r="B308" s="427">
        <v>2</v>
      </c>
      <c r="C308" s="425"/>
      <c r="D308" s="427" t="s">
        <v>757</v>
      </c>
      <c r="E308" s="425"/>
      <c r="F308" s="428">
        <v>460</v>
      </c>
      <c r="G308" s="425"/>
      <c r="H308" s="298" t="s">
        <v>213</v>
      </c>
      <c r="I308" s="427" t="s">
        <v>758</v>
      </c>
      <c r="J308" s="425"/>
    </row>
    <row r="309" spans="1:10" ht="15" customHeight="1" x14ac:dyDescent="0.25">
      <c r="A309" s="102"/>
      <c r="B309" s="427">
        <v>3</v>
      </c>
      <c r="C309" s="425"/>
      <c r="D309" s="427" t="s">
        <v>759</v>
      </c>
      <c r="E309" s="425"/>
      <c r="F309" s="428">
        <v>332</v>
      </c>
      <c r="G309" s="425"/>
      <c r="H309" s="298" t="s">
        <v>245</v>
      </c>
      <c r="I309" s="427" t="s">
        <v>760</v>
      </c>
      <c r="J309" s="425"/>
    </row>
    <row r="310" spans="1:10" ht="15" customHeight="1" x14ac:dyDescent="0.25">
      <c r="A310" s="102"/>
      <c r="B310" s="427">
        <v>4</v>
      </c>
      <c r="C310" s="425"/>
      <c r="D310" s="427" t="s">
        <v>761</v>
      </c>
      <c r="E310" s="425"/>
      <c r="F310" s="428">
        <v>48</v>
      </c>
      <c r="G310" s="425"/>
      <c r="H310" s="298" t="s">
        <v>762</v>
      </c>
      <c r="I310" s="427" t="s">
        <v>763</v>
      </c>
      <c r="J310" s="425"/>
    </row>
    <row r="311" spans="1:10" ht="15" customHeight="1" x14ac:dyDescent="0.25">
      <c r="A311" s="102"/>
      <c r="B311" s="427">
        <v>5</v>
      </c>
      <c r="C311" s="425"/>
      <c r="D311" s="427" t="s">
        <v>764</v>
      </c>
      <c r="E311" s="425"/>
      <c r="F311" s="428">
        <v>47.7</v>
      </c>
      <c r="G311" s="425"/>
      <c r="H311" s="298" t="s">
        <v>382</v>
      </c>
      <c r="I311" s="427" t="s">
        <v>765</v>
      </c>
      <c r="J311" s="425"/>
    </row>
    <row r="312" spans="1:10" ht="15" customHeight="1" x14ac:dyDescent="0.25">
      <c r="A312" s="102"/>
      <c r="B312" s="427">
        <v>6</v>
      </c>
      <c r="C312" s="425"/>
      <c r="D312" s="427" t="s">
        <v>766</v>
      </c>
      <c r="E312" s="425"/>
      <c r="F312" s="428">
        <v>163</v>
      </c>
      <c r="G312" s="425"/>
      <c r="H312" s="298" t="s">
        <v>762</v>
      </c>
      <c r="I312" s="427" t="s">
        <v>767</v>
      </c>
      <c r="J312" s="425"/>
    </row>
    <row r="313" spans="1:10" ht="15" customHeight="1" x14ac:dyDescent="0.25">
      <c r="A313" s="102"/>
      <c r="B313" s="427">
        <v>7</v>
      </c>
      <c r="C313" s="425"/>
      <c r="D313" s="427" t="s">
        <v>761</v>
      </c>
      <c r="E313" s="425"/>
      <c r="F313" s="428">
        <v>20</v>
      </c>
      <c r="G313" s="425"/>
      <c r="H313" s="298" t="s">
        <v>762</v>
      </c>
      <c r="I313" s="427" t="s">
        <v>763</v>
      </c>
      <c r="J313" s="425"/>
    </row>
    <row r="314" spans="1:10" ht="15" customHeight="1" x14ac:dyDescent="0.25">
      <c r="A314" s="102"/>
      <c r="B314" s="427">
        <v>8</v>
      </c>
      <c r="C314" s="425"/>
      <c r="D314" s="427" t="s">
        <v>759</v>
      </c>
      <c r="E314" s="425"/>
      <c r="F314" s="428">
        <v>998</v>
      </c>
      <c r="G314" s="425"/>
      <c r="H314" s="298" t="s">
        <v>242</v>
      </c>
      <c r="I314" s="427" t="s">
        <v>760</v>
      </c>
      <c r="J314" s="425"/>
    </row>
    <row r="315" spans="1:10" ht="15" customHeight="1" x14ac:dyDescent="0.25">
      <c r="A315" s="102"/>
      <c r="B315" s="427">
        <v>9</v>
      </c>
      <c r="C315" s="425"/>
      <c r="D315" s="427" t="s">
        <v>768</v>
      </c>
      <c r="E315" s="425"/>
      <c r="F315" s="428">
        <v>655</v>
      </c>
      <c r="G315" s="425"/>
      <c r="H315" s="298" t="s">
        <v>630</v>
      </c>
      <c r="I315" s="427" t="s">
        <v>769</v>
      </c>
      <c r="J315" s="425"/>
    </row>
    <row r="316" spans="1:10" ht="15" customHeight="1" x14ac:dyDescent="0.25">
      <c r="A316" s="102"/>
      <c r="B316" s="427">
        <v>10</v>
      </c>
      <c r="C316" s="425"/>
      <c r="D316" s="427" t="s">
        <v>766</v>
      </c>
      <c r="E316" s="425"/>
      <c r="F316" s="428">
        <v>1400</v>
      </c>
      <c r="G316" s="425"/>
      <c r="H316" s="298" t="s">
        <v>236</v>
      </c>
      <c r="I316" s="427" t="s">
        <v>767</v>
      </c>
      <c r="J316" s="425"/>
    </row>
    <row r="317" spans="1:10" ht="15" customHeight="1" x14ac:dyDescent="0.25">
      <c r="A317" s="102"/>
      <c r="B317" s="427">
        <v>11</v>
      </c>
      <c r="C317" s="425"/>
      <c r="D317" s="427" t="s">
        <v>770</v>
      </c>
      <c r="E317" s="425"/>
      <c r="F317" s="428">
        <v>2769.95</v>
      </c>
      <c r="G317" s="425"/>
      <c r="H317" s="298" t="s">
        <v>454</v>
      </c>
      <c r="I317" s="427" t="s">
        <v>771</v>
      </c>
      <c r="J317" s="425"/>
    </row>
    <row r="318" spans="1:10" ht="15" customHeight="1" x14ac:dyDescent="0.25">
      <c r="A318" s="102"/>
      <c r="B318" s="427">
        <v>12</v>
      </c>
      <c r="C318" s="425"/>
      <c r="D318" s="427" t="s">
        <v>772</v>
      </c>
      <c r="E318" s="425"/>
      <c r="F318" s="428">
        <v>45.5</v>
      </c>
      <c r="G318" s="425"/>
      <c r="H318" s="298" t="s">
        <v>264</v>
      </c>
      <c r="I318" s="427" t="s">
        <v>669</v>
      </c>
      <c r="J318" s="425"/>
    </row>
    <row r="319" spans="1:10" ht="15" customHeight="1" x14ac:dyDescent="0.25">
      <c r="A319" s="102"/>
      <c r="B319" s="427">
        <v>13</v>
      </c>
      <c r="C319" s="425"/>
      <c r="D319" s="427" t="s">
        <v>757</v>
      </c>
      <c r="E319" s="425"/>
      <c r="F319" s="428">
        <v>211.6</v>
      </c>
      <c r="G319" s="425"/>
      <c r="H319" s="298" t="s">
        <v>679</v>
      </c>
      <c r="I319" s="427" t="s">
        <v>758</v>
      </c>
      <c r="J319" s="425"/>
    </row>
    <row r="320" spans="1:10" ht="15" customHeight="1" x14ac:dyDescent="0.25">
      <c r="A320" s="102"/>
      <c r="B320" s="427">
        <v>14</v>
      </c>
      <c r="C320" s="425"/>
      <c r="D320" s="427" t="s">
        <v>773</v>
      </c>
      <c r="E320" s="425"/>
      <c r="F320" s="428">
        <v>6090</v>
      </c>
      <c r="G320" s="425"/>
      <c r="H320" s="298" t="s">
        <v>264</v>
      </c>
      <c r="I320" s="427" t="s">
        <v>686</v>
      </c>
      <c r="J320" s="425"/>
    </row>
    <row r="321" spans="1:10" ht="15" customHeight="1" x14ac:dyDescent="0.25">
      <c r="A321" s="102"/>
      <c r="B321" s="427">
        <v>15</v>
      </c>
      <c r="C321" s="425"/>
      <c r="D321" s="427" t="s">
        <v>757</v>
      </c>
      <c r="E321" s="425"/>
      <c r="F321" s="428">
        <v>230</v>
      </c>
      <c r="G321" s="425"/>
      <c r="H321" s="298" t="s">
        <v>774</v>
      </c>
      <c r="I321" s="427" t="s">
        <v>758</v>
      </c>
      <c r="J321" s="425"/>
    </row>
    <row r="322" spans="1:10" ht="15" customHeight="1" x14ac:dyDescent="0.25">
      <c r="A322" s="102"/>
      <c r="B322" s="427">
        <v>16</v>
      </c>
      <c r="C322" s="425"/>
      <c r="D322" s="427" t="s">
        <v>775</v>
      </c>
      <c r="E322" s="425"/>
      <c r="F322" s="428">
        <v>5000</v>
      </c>
      <c r="G322" s="425"/>
      <c r="H322" s="298" t="s">
        <v>321</v>
      </c>
      <c r="I322" s="427" t="s">
        <v>686</v>
      </c>
      <c r="J322" s="425"/>
    </row>
    <row r="323" spans="1:10" ht="15" customHeight="1" x14ac:dyDescent="0.25">
      <c r="A323" s="102"/>
      <c r="B323" s="427">
        <v>17</v>
      </c>
      <c r="C323" s="425"/>
      <c r="D323" s="427" t="s">
        <v>776</v>
      </c>
      <c r="E323" s="425"/>
      <c r="F323" s="428">
        <v>90</v>
      </c>
      <c r="G323" s="425"/>
      <c r="H323" s="298" t="s">
        <v>418</v>
      </c>
      <c r="I323" s="427" t="s">
        <v>777</v>
      </c>
      <c r="J323" s="425"/>
    </row>
    <row r="324" spans="1:10" ht="15" customHeight="1" x14ac:dyDescent="0.25">
      <c r="A324" s="102"/>
      <c r="B324" s="427">
        <v>18</v>
      </c>
      <c r="C324" s="425"/>
      <c r="D324" s="427" t="s">
        <v>778</v>
      </c>
      <c r="E324" s="425"/>
      <c r="F324" s="428">
        <v>159.80000000000001</v>
      </c>
      <c r="G324" s="425"/>
      <c r="H324" s="298" t="s">
        <v>217</v>
      </c>
      <c r="I324" s="427" t="s">
        <v>779</v>
      </c>
      <c r="J324" s="425"/>
    </row>
    <row r="325" spans="1:10" ht="15" customHeight="1" x14ac:dyDescent="0.25">
      <c r="A325" s="102"/>
      <c r="B325" s="427">
        <v>19</v>
      </c>
      <c r="C325" s="425"/>
      <c r="D325" s="427" t="s">
        <v>780</v>
      </c>
      <c r="E325" s="425"/>
      <c r="F325" s="428">
        <v>15</v>
      </c>
      <c r="G325" s="425"/>
      <c r="H325" s="298" t="s">
        <v>391</v>
      </c>
      <c r="I325" s="427" t="s">
        <v>781</v>
      </c>
      <c r="J325" s="425"/>
    </row>
    <row r="326" spans="1:10" ht="15" customHeight="1" x14ac:dyDescent="0.25">
      <c r="A326" s="102"/>
      <c r="B326" s="427">
        <v>20</v>
      </c>
      <c r="C326" s="425"/>
      <c r="D326" s="427" t="s">
        <v>761</v>
      </c>
      <c r="E326" s="425"/>
      <c r="F326" s="428">
        <v>294</v>
      </c>
      <c r="G326" s="425"/>
      <c r="H326" s="298" t="s">
        <v>382</v>
      </c>
      <c r="I326" s="427" t="s">
        <v>763</v>
      </c>
      <c r="J326" s="425"/>
    </row>
    <row r="327" spans="1:10" ht="15" customHeight="1" x14ac:dyDescent="0.25">
      <c r="A327" s="102"/>
      <c r="B327" s="427">
        <v>21</v>
      </c>
      <c r="C327" s="425"/>
      <c r="D327" s="427" t="s">
        <v>778</v>
      </c>
      <c r="E327" s="425"/>
      <c r="F327" s="428">
        <v>300.2</v>
      </c>
      <c r="G327" s="425"/>
      <c r="H327" s="298" t="s">
        <v>217</v>
      </c>
      <c r="I327" s="427" t="s">
        <v>779</v>
      </c>
      <c r="J327" s="425"/>
    </row>
    <row r="328" spans="1:10" ht="15" customHeight="1" x14ac:dyDescent="0.25">
      <c r="A328" s="102"/>
      <c r="B328" s="427">
        <v>22</v>
      </c>
      <c r="C328" s="425"/>
      <c r="D328" s="427" t="s">
        <v>757</v>
      </c>
      <c r="E328" s="425"/>
      <c r="F328" s="428">
        <v>305.60000000000002</v>
      </c>
      <c r="G328" s="425"/>
      <c r="H328" s="298" t="s">
        <v>691</v>
      </c>
      <c r="I328" s="427" t="s">
        <v>758</v>
      </c>
      <c r="J328" s="425"/>
    </row>
    <row r="329" spans="1:10" ht="15" customHeight="1" x14ac:dyDescent="0.25">
      <c r="A329" s="102"/>
      <c r="B329" s="427">
        <v>23</v>
      </c>
      <c r="C329" s="425"/>
      <c r="D329" s="427" t="s">
        <v>782</v>
      </c>
      <c r="E329" s="425"/>
      <c r="F329" s="428">
        <v>584</v>
      </c>
      <c r="G329" s="425"/>
      <c r="H329" s="298" t="s">
        <v>706</v>
      </c>
      <c r="I329" s="427" t="s">
        <v>686</v>
      </c>
      <c r="J329" s="425"/>
    </row>
    <row r="330" spans="1:10" ht="15" customHeight="1" x14ac:dyDescent="0.25">
      <c r="A330" s="102"/>
      <c r="B330" s="427">
        <v>24</v>
      </c>
      <c r="C330" s="425"/>
      <c r="D330" s="427" t="s">
        <v>757</v>
      </c>
      <c r="E330" s="425"/>
      <c r="F330" s="428">
        <v>307</v>
      </c>
      <c r="G330" s="425"/>
      <c r="H330" s="298" t="s">
        <v>264</v>
      </c>
      <c r="I330" s="427" t="s">
        <v>758</v>
      </c>
      <c r="J330" s="425"/>
    </row>
    <row r="331" spans="1:10" ht="15" customHeight="1" x14ac:dyDescent="0.25">
      <c r="A331" s="102"/>
      <c r="B331" s="427">
        <v>25</v>
      </c>
      <c r="C331" s="425"/>
      <c r="D331" s="427" t="s">
        <v>759</v>
      </c>
      <c r="E331" s="425"/>
      <c r="F331" s="428">
        <v>472</v>
      </c>
      <c r="G331" s="425"/>
      <c r="H331" s="298" t="s">
        <v>703</v>
      </c>
      <c r="I331" s="427" t="s">
        <v>760</v>
      </c>
      <c r="J331" s="425"/>
    </row>
    <row r="332" spans="1:10" ht="15" customHeight="1" x14ac:dyDescent="0.25">
      <c r="A332" s="102"/>
      <c r="B332" s="427">
        <v>26</v>
      </c>
      <c r="C332" s="425"/>
      <c r="D332" s="427" t="s">
        <v>778</v>
      </c>
      <c r="E332" s="425"/>
      <c r="F332" s="428">
        <v>300.2</v>
      </c>
      <c r="G332" s="425"/>
      <c r="H332" s="298" t="s">
        <v>217</v>
      </c>
      <c r="I332" s="427" t="s">
        <v>779</v>
      </c>
      <c r="J332" s="425"/>
    </row>
    <row r="333" spans="1:10" ht="15" customHeight="1" x14ac:dyDescent="0.25">
      <c r="A333" s="102"/>
      <c r="B333" s="427">
        <v>27</v>
      </c>
      <c r="C333" s="425"/>
      <c r="D333" s="427" t="s">
        <v>761</v>
      </c>
      <c r="E333" s="425"/>
      <c r="F333" s="428">
        <v>32</v>
      </c>
      <c r="G333" s="425"/>
      <c r="H333" s="298" t="s">
        <v>217</v>
      </c>
      <c r="I333" s="427" t="s">
        <v>763</v>
      </c>
      <c r="J333" s="425"/>
    </row>
    <row r="334" spans="1:10" ht="15" customHeight="1" x14ac:dyDescent="0.25">
      <c r="A334" s="102"/>
      <c r="B334" s="427">
        <v>28</v>
      </c>
      <c r="C334" s="425"/>
      <c r="D334" s="427" t="s">
        <v>783</v>
      </c>
      <c r="E334" s="425"/>
      <c r="F334" s="428">
        <v>1980</v>
      </c>
      <c r="G334" s="425"/>
      <c r="H334" s="298" t="s">
        <v>329</v>
      </c>
      <c r="I334" s="427" t="s">
        <v>767</v>
      </c>
      <c r="J334" s="425"/>
    </row>
    <row r="335" spans="1:10" ht="15" customHeight="1" x14ac:dyDescent="0.25">
      <c r="A335" s="102"/>
      <c r="B335" s="427">
        <v>29</v>
      </c>
      <c r="C335" s="425"/>
      <c r="D335" s="427" t="s">
        <v>784</v>
      </c>
      <c r="E335" s="425"/>
      <c r="F335" s="428">
        <v>5000</v>
      </c>
      <c r="G335" s="425"/>
      <c r="H335" s="298" t="s">
        <v>451</v>
      </c>
      <c r="I335" s="427" t="s">
        <v>686</v>
      </c>
      <c r="J335" s="425"/>
    </row>
    <row r="336" spans="1:10" ht="15" customHeight="1" x14ac:dyDescent="0.25">
      <c r="A336" s="102"/>
      <c r="B336" s="427">
        <v>30</v>
      </c>
      <c r="C336" s="425"/>
      <c r="D336" s="427" t="s">
        <v>757</v>
      </c>
      <c r="E336" s="425"/>
      <c r="F336" s="428">
        <v>509.5</v>
      </c>
      <c r="G336" s="425"/>
      <c r="H336" s="298" t="s">
        <v>706</v>
      </c>
      <c r="I336" s="427" t="s">
        <v>758</v>
      </c>
      <c r="J336" s="425"/>
    </row>
    <row r="337" spans="1:10" ht="15" customHeight="1" x14ac:dyDescent="0.25">
      <c r="A337" s="102"/>
      <c r="B337" s="427">
        <v>31</v>
      </c>
      <c r="C337" s="425"/>
      <c r="D337" s="427" t="s">
        <v>759</v>
      </c>
      <c r="E337" s="425"/>
      <c r="F337" s="428">
        <v>3968.5</v>
      </c>
      <c r="G337" s="425"/>
      <c r="H337" s="298" t="s">
        <v>683</v>
      </c>
      <c r="I337" s="427" t="s">
        <v>785</v>
      </c>
      <c r="J337" s="425"/>
    </row>
    <row r="338" spans="1:10" ht="15" customHeight="1" x14ac:dyDescent="0.25">
      <c r="A338" s="102"/>
      <c r="B338" s="427">
        <v>32</v>
      </c>
      <c r="C338" s="425"/>
      <c r="D338" s="427" t="s">
        <v>768</v>
      </c>
      <c r="E338" s="425"/>
      <c r="F338" s="428">
        <v>9</v>
      </c>
      <c r="G338" s="425"/>
      <c r="H338" s="298" t="s">
        <v>402</v>
      </c>
      <c r="I338" s="427" t="s">
        <v>786</v>
      </c>
      <c r="J338" s="425"/>
    </row>
    <row r="339" spans="1:10" ht="15" customHeight="1" x14ac:dyDescent="0.25">
      <c r="A339" s="102"/>
      <c r="B339" s="427">
        <v>33</v>
      </c>
      <c r="C339" s="425"/>
      <c r="D339" s="427" t="s">
        <v>768</v>
      </c>
      <c r="E339" s="425"/>
      <c r="F339" s="428">
        <v>75</v>
      </c>
      <c r="G339" s="425"/>
      <c r="H339" s="298" t="s">
        <v>402</v>
      </c>
      <c r="I339" s="427" t="s">
        <v>787</v>
      </c>
      <c r="J339" s="425"/>
    </row>
    <row r="340" spans="1:10" ht="15" customHeight="1" x14ac:dyDescent="0.25">
      <c r="A340" s="102"/>
      <c r="B340" s="427">
        <v>34</v>
      </c>
      <c r="C340" s="425"/>
      <c r="D340" s="427" t="s">
        <v>768</v>
      </c>
      <c r="E340" s="425"/>
      <c r="F340" s="428">
        <v>41</v>
      </c>
      <c r="G340" s="425"/>
      <c r="H340" s="298" t="s">
        <v>402</v>
      </c>
      <c r="I340" s="427" t="s">
        <v>788</v>
      </c>
      <c r="J340" s="425"/>
    </row>
    <row r="341" spans="1:10" ht="15" customHeight="1" x14ac:dyDescent="0.25">
      <c r="A341" s="102"/>
      <c r="B341" s="427">
        <v>35</v>
      </c>
      <c r="C341" s="425"/>
      <c r="D341" s="427" t="s">
        <v>768</v>
      </c>
      <c r="E341" s="425"/>
      <c r="F341" s="428">
        <v>192.5</v>
      </c>
      <c r="G341" s="425"/>
      <c r="H341" s="298" t="s">
        <v>402</v>
      </c>
      <c r="I341" s="427" t="s">
        <v>769</v>
      </c>
      <c r="J341" s="425"/>
    </row>
    <row r="342" spans="1:10" ht="15" customHeight="1" x14ac:dyDescent="0.25">
      <c r="A342" s="102"/>
      <c r="B342" s="427">
        <v>36</v>
      </c>
      <c r="C342" s="425"/>
      <c r="D342" s="427" t="s">
        <v>761</v>
      </c>
      <c r="E342" s="425"/>
      <c r="F342" s="428">
        <v>278.2</v>
      </c>
      <c r="G342" s="425"/>
      <c r="H342" s="298" t="s">
        <v>454</v>
      </c>
      <c r="I342" s="427" t="s">
        <v>763</v>
      </c>
      <c r="J342" s="425"/>
    </row>
    <row r="343" spans="1:10" ht="15" customHeight="1" x14ac:dyDescent="0.25">
      <c r="A343" s="102"/>
      <c r="B343" s="427">
        <v>37</v>
      </c>
      <c r="C343" s="425"/>
      <c r="D343" s="427" t="s">
        <v>772</v>
      </c>
      <c r="E343" s="425"/>
      <c r="F343" s="428">
        <v>490.81</v>
      </c>
      <c r="G343" s="425"/>
      <c r="H343" s="298" t="s">
        <v>657</v>
      </c>
      <c r="I343" s="427" t="s">
        <v>710</v>
      </c>
      <c r="J343" s="425"/>
    </row>
    <row r="344" spans="1:10" ht="15" customHeight="1" x14ac:dyDescent="0.25">
      <c r="A344" s="102"/>
      <c r="B344" s="427">
        <v>38</v>
      </c>
      <c r="C344" s="425"/>
      <c r="D344" s="427" t="s">
        <v>768</v>
      </c>
      <c r="E344" s="425"/>
      <c r="F344" s="428">
        <v>1933</v>
      </c>
      <c r="G344" s="425"/>
      <c r="H344" s="298" t="s">
        <v>477</v>
      </c>
      <c r="I344" s="427" t="s">
        <v>753</v>
      </c>
      <c r="J344" s="425"/>
    </row>
    <row r="345" spans="1:10" ht="15" customHeight="1" x14ac:dyDescent="0.25">
      <c r="A345" s="102"/>
      <c r="B345" s="427">
        <v>39</v>
      </c>
      <c r="C345" s="425"/>
      <c r="D345" s="427" t="s">
        <v>783</v>
      </c>
      <c r="E345" s="425"/>
      <c r="F345" s="428">
        <v>280</v>
      </c>
      <c r="G345" s="425"/>
      <c r="H345" s="298" t="s">
        <v>402</v>
      </c>
      <c r="I345" s="427" t="s">
        <v>767</v>
      </c>
      <c r="J345" s="425"/>
    </row>
    <row r="346" spans="1:10" ht="15" customHeight="1" x14ac:dyDescent="0.25">
      <c r="A346" s="102"/>
      <c r="B346" s="427">
        <v>40</v>
      </c>
      <c r="C346" s="425"/>
      <c r="D346" s="427" t="s">
        <v>789</v>
      </c>
      <c r="E346" s="425"/>
      <c r="F346" s="428">
        <v>5000</v>
      </c>
      <c r="G346" s="425"/>
      <c r="H346" s="298" t="s">
        <v>683</v>
      </c>
      <c r="I346" s="427" t="s">
        <v>708</v>
      </c>
      <c r="J346" s="425"/>
    </row>
    <row r="347" spans="1:10" ht="15" customHeight="1" x14ac:dyDescent="0.25">
      <c r="A347" s="102"/>
      <c r="B347" s="427">
        <v>41</v>
      </c>
      <c r="C347" s="425"/>
      <c r="D347" s="427" t="s">
        <v>757</v>
      </c>
      <c r="E347" s="425"/>
      <c r="F347" s="428">
        <v>312.5</v>
      </c>
      <c r="G347" s="425"/>
      <c r="H347" s="298" t="s">
        <v>330</v>
      </c>
      <c r="I347" s="427" t="s">
        <v>758</v>
      </c>
      <c r="J347" s="425"/>
    </row>
    <row r="348" spans="1:10" ht="15" customHeight="1" x14ac:dyDescent="0.25">
      <c r="A348" s="102"/>
      <c r="B348" s="427">
        <v>42</v>
      </c>
      <c r="C348" s="425"/>
      <c r="D348" s="427" t="s">
        <v>772</v>
      </c>
      <c r="E348" s="425"/>
      <c r="F348" s="428">
        <v>654</v>
      </c>
      <c r="G348" s="425"/>
      <c r="H348" s="298" t="s">
        <v>218</v>
      </c>
      <c r="I348" s="427" t="s">
        <v>790</v>
      </c>
      <c r="J348" s="425"/>
    </row>
    <row r="349" spans="1:10" ht="15" customHeight="1" x14ac:dyDescent="0.25">
      <c r="A349" s="102"/>
      <c r="B349" s="427">
        <v>43</v>
      </c>
      <c r="C349" s="425"/>
      <c r="D349" s="427" t="s">
        <v>757</v>
      </c>
      <c r="E349" s="425"/>
      <c r="F349" s="428">
        <v>230</v>
      </c>
      <c r="G349" s="425"/>
      <c r="H349" s="298" t="s">
        <v>412</v>
      </c>
      <c r="I349" s="427" t="s">
        <v>758</v>
      </c>
      <c r="J349" s="425"/>
    </row>
    <row r="350" spans="1:10" ht="15" customHeight="1" x14ac:dyDescent="0.25">
      <c r="A350" s="102"/>
      <c r="B350" s="427">
        <v>44</v>
      </c>
      <c r="C350" s="425"/>
      <c r="D350" s="427" t="s">
        <v>761</v>
      </c>
      <c r="E350" s="425"/>
      <c r="F350" s="428">
        <v>120</v>
      </c>
      <c r="G350" s="425"/>
      <c r="H350" s="298" t="s">
        <v>472</v>
      </c>
      <c r="I350" s="427" t="s">
        <v>763</v>
      </c>
      <c r="J350" s="425"/>
    </row>
    <row r="351" spans="1:10" ht="15" customHeight="1" x14ac:dyDescent="0.25">
      <c r="A351" s="102"/>
      <c r="B351" s="427">
        <v>45</v>
      </c>
      <c r="C351" s="425"/>
      <c r="D351" s="427" t="s">
        <v>772</v>
      </c>
      <c r="E351" s="425"/>
      <c r="F351" s="428">
        <v>1000</v>
      </c>
      <c r="G351" s="425"/>
      <c r="H351" s="298" t="s">
        <v>218</v>
      </c>
      <c r="I351" s="427" t="s">
        <v>777</v>
      </c>
      <c r="J351" s="425"/>
    </row>
    <row r="352" spans="1:10" ht="15" customHeight="1" x14ac:dyDescent="0.25">
      <c r="A352" s="102"/>
      <c r="B352" s="427">
        <v>46</v>
      </c>
      <c r="C352" s="425"/>
      <c r="D352" s="427" t="s">
        <v>784</v>
      </c>
      <c r="E352" s="425"/>
      <c r="F352" s="428">
        <v>10000</v>
      </c>
      <c r="G352" s="425"/>
      <c r="H352" s="298" t="s">
        <v>218</v>
      </c>
      <c r="I352" s="427" t="s">
        <v>708</v>
      </c>
      <c r="J352" s="425"/>
    </row>
    <row r="353" spans="1:10" ht="15" customHeight="1" x14ac:dyDescent="0.25">
      <c r="A353" s="102"/>
      <c r="B353" s="427">
        <v>47</v>
      </c>
      <c r="C353" s="425"/>
      <c r="D353" s="427" t="s">
        <v>768</v>
      </c>
      <c r="E353" s="425"/>
      <c r="F353" s="428">
        <v>408</v>
      </c>
      <c r="G353" s="425"/>
      <c r="H353" s="298" t="s">
        <v>418</v>
      </c>
      <c r="I353" s="427" t="s">
        <v>791</v>
      </c>
      <c r="J353" s="425"/>
    </row>
    <row r="354" spans="1:10" ht="15" customHeight="1" x14ac:dyDescent="0.25">
      <c r="A354" s="102"/>
      <c r="B354" s="427">
        <v>48</v>
      </c>
      <c r="C354" s="425"/>
      <c r="D354" s="427" t="s">
        <v>768</v>
      </c>
      <c r="E354" s="425"/>
      <c r="F354" s="428">
        <v>2530</v>
      </c>
      <c r="G354" s="425"/>
      <c r="H354" s="298" t="s">
        <v>792</v>
      </c>
      <c r="I354" s="427" t="s">
        <v>777</v>
      </c>
      <c r="J354" s="425"/>
    </row>
    <row r="355" spans="1:10" ht="15" customHeight="1" x14ac:dyDescent="0.25">
      <c r="A355" s="102"/>
      <c r="B355" s="427">
        <v>49</v>
      </c>
      <c r="C355" s="425"/>
      <c r="D355" s="427" t="s">
        <v>761</v>
      </c>
      <c r="E355" s="425"/>
      <c r="F355" s="428">
        <v>210</v>
      </c>
      <c r="G355" s="425"/>
      <c r="H355" s="298" t="s">
        <v>218</v>
      </c>
      <c r="I355" s="427" t="s">
        <v>793</v>
      </c>
      <c r="J355" s="425"/>
    </row>
    <row r="356" spans="1:10" ht="15" customHeight="1" x14ac:dyDescent="0.25">
      <c r="A356" s="102"/>
      <c r="B356" s="427">
        <v>50</v>
      </c>
      <c r="C356" s="425"/>
      <c r="D356" s="427" t="s">
        <v>768</v>
      </c>
      <c r="E356" s="425"/>
      <c r="F356" s="428">
        <v>95</v>
      </c>
      <c r="G356" s="425"/>
      <c r="H356" s="298" t="s">
        <v>503</v>
      </c>
      <c r="I356" s="427" t="s">
        <v>769</v>
      </c>
      <c r="J356" s="425"/>
    </row>
    <row r="357" spans="1:10" ht="15" customHeight="1" x14ac:dyDescent="0.25">
      <c r="A357" s="102"/>
      <c r="B357" s="427">
        <v>51</v>
      </c>
      <c r="C357" s="425"/>
      <c r="D357" s="427" t="s">
        <v>768</v>
      </c>
      <c r="E357" s="425"/>
      <c r="F357" s="428">
        <v>490</v>
      </c>
      <c r="G357" s="425"/>
      <c r="H357" s="298" t="s">
        <v>206</v>
      </c>
      <c r="I357" s="427" t="s">
        <v>765</v>
      </c>
      <c r="J357" s="425"/>
    </row>
    <row r="358" spans="1:10" ht="15" customHeight="1" x14ac:dyDescent="0.25">
      <c r="A358" s="102"/>
      <c r="B358" s="427">
        <v>52</v>
      </c>
      <c r="C358" s="425"/>
      <c r="D358" s="427" t="s">
        <v>768</v>
      </c>
      <c r="E358" s="425"/>
      <c r="F358" s="428">
        <v>75</v>
      </c>
      <c r="G358" s="425"/>
      <c r="H358" s="298" t="s">
        <v>645</v>
      </c>
      <c r="I358" s="427" t="s">
        <v>663</v>
      </c>
      <c r="J358" s="425"/>
    </row>
    <row r="359" spans="1:10" ht="15" customHeight="1" x14ac:dyDescent="0.25">
      <c r="A359" s="102"/>
      <c r="B359" s="427">
        <v>53</v>
      </c>
      <c r="C359" s="425"/>
      <c r="D359" s="427" t="s">
        <v>768</v>
      </c>
      <c r="E359" s="425"/>
      <c r="F359" s="428">
        <v>30</v>
      </c>
      <c r="G359" s="425"/>
      <c r="H359" s="298" t="s">
        <v>206</v>
      </c>
      <c r="I359" s="427" t="s">
        <v>794</v>
      </c>
      <c r="J359" s="425"/>
    </row>
    <row r="360" spans="1:10" ht="15" customHeight="1" x14ac:dyDescent="0.25">
      <c r="A360" s="102"/>
      <c r="B360" s="427">
        <v>54</v>
      </c>
      <c r="C360" s="425"/>
      <c r="D360" s="427" t="s">
        <v>768</v>
      </c>
      <c r="E360" s="425"/>
      <c r="F360" s="428">
        <v>28</v>
      </c>
      <c r="G360" s="425"/>
      <c r="H360" s="298" t="s">
        <v>503</v>
      </c>
      <c r="I360" s="427" t="s">
        <v>795</v>
      </c>
      <c r="J360" s="425"/>
    </row>
    <row r="361" spans="1:10" ht="15" customHeight="1" x14ac:dyDescent="0.25">
      <c r="A361" s="102"/>
      <c r="B361" s="427">
        <v>55</v>
      </c>
      <c r="C361" s="425"/>
      <c r="D361" s="427" t="s">
        <v>796</v>
      </c>
      <c r="E361" s="425"/>
      <c r="F361" s="428">
        <v>2145</v>
      </c>
      <c r="G361" s="425"/>
      <c r="H361" s="298" t="s">
        <v>749</v>
      </c>
      <c r="I361" s="427" t="s">
        <v>797</v>
      </c>
      <c r="J361" s="425"/>
    </row>
    <row r="362" spans="1:10" ht="15" customHeight="1" x14ac:dyDescent="0.25">
      <c r="A362" s="102"/>
      <c r="B362" s="427">
        <v>56</v>
      </c>
      <c r="C362" s="425"/>
      <c r="D362" s="427" t="s">
        <v>772</v>
      </c>
      <c r="E362" s="425"/>
      <c r="F362" s="428">
        <v>1570</v>
      </c>
      <c r="G362" s="425"/>
      <c r="H362" s="298" t="s">
        <v>510</v>
      </c>
      <c r="I362" s="427" t="s">
        <v>672</v>
      </c>
      <c r="J362" s="425"/>
    </row>
    <row r="363" spans="1:10" ht="15" customHeight="1" x14ac:dyDescent="0.25">
      <c r="A363" s="102"/>
      <c r="B363" s="427">
        <v>57</v>
      </c>
      <c r="C363" s="425"/>
      <c r="D363" s="427" t="s">
        <v>757</v>
      </c>
      <c r="E363" s="425"/>
      <c r="F363" s="428">
        <v>542.5</v>
      </c>
      <c r="G363" s="425"/>
      <c r="H363" s="298" t="s">
        <v>420</v>
      </c>
      <c r="I363" s="427" t="s">
        <v>758</v>
      </c>
      <c r="J363" s="425"/>
    </row>
    <row r="364" spans="1:10" ht="15" customHeight="1" x14ac:dyDescent="0.25">
      <c r="A364" s="102"/>
      <c r="B364" s="427">
        <v>58</v>
      </c>
      <c r="C364" s="425"/>
      <c r="D364" s="427" t="s">
        <v>761</v>
      </c>
      <c r="E364" s="425"/>
      <c r="F364" s="428">
        <v>80</v>
      </c>
      <c r="G364" s="425"/>
      <c r="H364" s="298" t="s">
        <v>503</v>
      </c>
      <c r="I364" s="427" t="s">
        <v>793</v>
      </c>
      <c r="J364" s="425"/>
    </row>
    <row r="365" spans="1:10" ht="15" customHeight="1" x14ac:dyDescent="0.25">
      <c r="A365" s="102"/>
      <c r="B365" s="427">
        <v>59</v>
      </c>
      <c r="C365" s="425"/>
      <c r="D365" s="427" t="s">
        <v>776</v>
      </c>
      <c r="E365" s="425"/>
      <c r="F365" s="428">
        <v>120</v>
      </c>
      <c r="G365" s="425"/>
      <c r="H365" s="298" t="s">
        <v>503</v>
      </c>
      <c r="I365" s="427" t="s">
        <v>777</v>
      </c>
      <c r="J365" s="425"/>
    </row>
    <row r="366" spans="1:10" ht="15" customHeight="1" x14ac:dyDescent="0.25">
      <c r="A366" s="102"/>
      <c r="B366" s="427">
        <v>60</v>
      </c>
      <c r="C366" s="425"/>
      <c r="D366" s="427" t="s">
        <v>761</v>
      </c>
      <c r="E366" s="425"/>
      <c r="F366" s="428">
        <v>400</v>
      </c>
      <c r="G366" s="425"/>
      <c r="H366" s="298" t="s">
        <v>206</v>
      </c>
      <c r="I366" s="427" t="s">
        <v>793</v>
      </c>
      <c r="J366" s="425"/>
    </row>
    <row r="367" spans="1:10" ht="15" customHeight="1" x14ac:dyDescent="0.25">
      <c r="A367" s="102"/>
      <c r="B367" s="427">
        <v>61</v>
      </c>
      <c r="C367" s="425"/>
      <c r="D367" s="427" t="s">
        <v>798</v>
      </c>
      <c r="E367" s="425"/>
      <c r="F367" s="428">
        <v>688.7</v>
      </c>
      <c r="G367" s="425"/>
      <c r="H367" s="298" t="s">
        <v>506</v>
      </c>
      <c r="I367" s="427" t="s">
        <v>710</v>
      </c>
      <c r="J367" s="425"/>
    </row>
    <row r="368" spans="1:10" ht="15" customHeight="1" x14ac:dyDescent="0.25">
      <c r="A368" s="102"/>
      <c r="B368" s="427">
        <v>62</v>
      </c>
      <c r="C368" s="425"/>
      <c r="D368" s="427" t="s">
        <v>799</v>
      </c>
      <c r="E368" s="425"/>
      <c r="F368" s="428">
        <v>20384.400000000001</v>
      </c>
      <c r="G368" s="425"/>
      <c r="H368" s="298" t="s">
        <v>800</v>
      </c>
      <c r="I368" s="427" t="s">
        <v>756</v>
      </c>
      <c r="J368" s="425"/>
    </row>
    <row r="369" spans="1:10" ht="15" customHeight="1" x14ac:dyDescent="0.25">
      <c r="A369" s="102"/>
      <c r="B369" s="427">
        <v>63</v>
      </c>
      <c r="C369" s="425"/>
      <c r="D369" s="427" t="s">
        <v>768</v>
      </c>
      <c r="E369" s="425"/>
      <c r="F369" s="428">
        <v>357.5</v>
      </c>
      <c r="G369" s="425"/>
      <c r="H369" s="298" t="s">
        <v>801</v>
      </c>
      <c r="I369" s="427" t="s">
        <v>769</v>
      </c>
      <c r="J369" s="425"/>
    </row>
    <row r="370" spans="1:10" ht="15" customHeight="1" x14ac:dyDescent="0.25">
      <c r="A370" s="102"/>
      <c r="B370" s="427">
        <v>64</v>
      </c>
      <c r="C370" s="425"/>
      <c r="D370" s="427" t="s">
        <v>757</v>
      </c>
      <c r="E370" s="425"/>
      <c r="F370" s="428">
        <v>279.5</v>
      </c>
      <c r="G370" s="425"/>
      <c r="H370" s="298" t="s">
        <v>427</v>
      </c>
      <c r="I370" s="427" t="s">
        <v>758</v>
      </c>
      <c r="J370" s="425"/>
    </row>
    <row r="371" spans="1:10" ht="15" customHeight="1" x14ac:dyDescent="0.25">
      <c r="A371" s="102"/>
      <c r="B371" s="427">
        <v>65</v>
      </c>
      <c r="C371" s="425"/>
      <c r="D371" s="427" t="s">
        <v>757</v>
      </c>
      <c r="E371" s="425"/>
      <c r="F371" s="428">
        <v>579</v>
      </c>
      <c r="G371" s="425"/>
      <c r="H371" s="298" t="s">
        <v>433</v>
      </c>
      <c r="I371" s="427" t="s">
        <v>802</v>
      </c>
      <c r="J371" s="425"/>
    </row>
    <row r="372" spans="1:10" ht="15" customHeight="1" x14ac:dyDescent="0.25">
      <c r="A372" s="102"/>
      <c r="B372" s="427">
        <v>66</v>
      </c>
      <c r="C372" s="425"/>
      <c r="D372" s="427" t="s">
        <v>768</v>
      </c>
      <c r="E372" s="425"/>
      <c r="F372" s="428">
        <v>500</v>
      </c>
      <c r="G372" s="425"/>
      <c r="H372" s="298" t="s">
        <v>733</v>
      </c>
      <c r="I372" s="427" t="s">
        <v>794</v>
      </c>
      <c r="J372" s="425"/>
    </row>
    <row r="373" spans="1:10" ht="15" customHeight="1" x14ac:dyDescent="0.25">
      <c r="A373" s="102"/>
      <c r="B373" s="427">
        <v>67</v>
      </c>
      <c r="C373" s="425"/>
      <c r="D373" s="427" t="s">
        <v>789</v>
      </c>
      <c r="E373" s="425"/>
      <c r="F373" s="428">
        <v>2000</v>
      </c>
      <c r="G373" s="425"/>
      <c r="H373" s="298" t="s">
        <v>272</v>
      </c>
      <c r="I373" s="427" t="s">
        <v>803</v>
      </c>
      <c r="J373" s="425"/>
    </row>
    <row r="374" spans="1:10" ht="15" customHeight="1" x14ac:dyDescent="0.25">
      <c r="A374" s="102"/>
      <c r="B374" s="427">
        <v>68</v>
      </c>
      <c r="C374" s="425"/>
      <c r="D374" s="427" t="s">
        <v>789</v>
      </c>
      <c r="E374" s="425"/>
      <c r="F374" s="428">
        <v>5998</v>
      </c>
      <c r="G374" s="425"/>
      <c r="H374" s="298" t="s">
        <v>277</v>
      </c>
      <c r="I374" s="427" t="s">
        <v>708</v>
      </c>
      <c r="J374" s="425"/>
    </row>
    <row r="375" spans="1:10" ht="15" customHeight="1" x14ac:dyDescent="0.25">
      <c r="A375" s="102"/>
      <c r="B375" s="427">
        <v>69</v>
      </c>
      <c r="C375" s="425"/>
      <c r="D375" s="427" t="s">
        <v>789</v>
      </c>
      <c r="E375" s="425"/>
      <c r="F375" s="428">
        <v>3997.5</v>
      </c>
      <c r="G375" s="425"/>
      <c r="H375" s="298" t="s">
        <v>277</v>
      </c>
      <c r="I375" s="427" t="s">
        <v>708</v>
      </c>
      <c r="J375" s="425"/>
    </row>
    <row r="376" spans="1:10" ht="15" customHeight="1" x14ac:dyDescent="0.25">
      <c r="A376" s="102"/>
      <c r="B376" s="427">
        <v>70</v>
      </c>
      <c r="C376" s="425"/>
      <c r="D376" s="427" t="s">
        <v>757</v>
      </c>
      <c r="E376" s="425"/>
      <c r="F376" s="428">
        <v>230</v>
      </c>
      <c r="G376" s="425"/>
      <c r="H376" s="298" t="s">
        <v>749</v>
      </c>
      <c r="I376" s="427" t="s">
        <v>758</v>
      </c>
      <c r="J376" s="425"/>
    </row>
    <row r="377" spans="1:10" ht="15" customHeight="1" x14ac:dyDescent="0.25">
      <c r="A377" s="102"/>
      <c r="B377" s="427">
        <v>71</v>
      </c>
      <c r="C377" s="425"/>
      <c r="D377" s="427" t="s">
        <v>761</v>
      </c>
      <c r="E377" s="425"/>
      <c r="F377" s="428">
        <v>86</v>
      </c>
      <c r="G377" s="425"/>
      <c r="H377" s="298" t="s">
        <v>733</v>
      </c>
      <c r="I377" s="427" t="s">
        <v>793</v>
      </c>
      <c r="J377" s="425"/>
    </row>
    <row r="378" spans="1:10" ht="15" customHeight="1" x14ac:dyDescent="0.25">
      <c r="A378" s="102"/>
      <c r="B378" s="427">
        <v>72</v>
      </c>
      <c r="C378" s="425"/>
      <c r="D378" s="427" t="s">
        <v>761</v>
      </c>
      <c r="E378" s="425"/>
      <c r="F378" s="428">
        <v>589.29999999999995</v>
      </c>
      <c r="G378" s="425"/>
      <c r="H378" s="298" t="s">
        <v>277</v>
      </c>
      <c r="I378" s="427" t="s">
        <v>793</v>
      </c>
      <c r="J378" s="425"/>
    </row>
    <row r="379" spans="1:10" ht="15" customHeight="1" x14ac:dyDescent="0.25">
      <c r="A379" s="102"/>
      <c r="B379" s="427">
        <v>73</v>
      </c>
      <c r="C379" s="425"/>
      <c r="D379" s="427" t="s">
        <v>776</v>
      </c>
      <c r="E379" s="425"/>
      <c r="F379" s="428">
        <v>73.2</v>
      </c>
      <c r="G379" s="425"/>
      <c r="H379" s="298" t="s">
        <v>277</v>
      </c>
      <c r="I379" s="427" t="s">
        <v>777</v>
      </c>
      <c r="J379" s="425"/>
    </row>
    <row r="380" spans="1:10" ht="15" customHeight="1" x14ac:dyDescent="0.25">
      <c r="A380" s="102"/>
      <c r="B380" s="298"/>
      <c r="C380" s="299">
        <v>74</v>
      </c>
      <c r="D380" s="433" t="s">
        <v>772</v>
      </c>
      <c r="E380" s="434"/>
      <c r="F380" s="435">
        <v>112</v>
      </c>
      <c r="G380" s="436"/>
      <c r="H380" s="298" t="s">
        <v>659</v>
      </c>
      <c r="I380" s="433" t="s">
        <v>658</v>
      </c>
      <c r="J380" s="434"/>
    </row>
    <row r="381" spans="1:10" x14ac:dyDescent="0.25">
      <c r="A381" s="102"/>
      <c r="B381" s="424"/>
      <c r="C381" s="425"/>
      <c r="D381" s="424" t="s">
        <v>210</v>
      </c>
      <c r="E381" s="425"/>
      <c r="F381" s="426">
        <f>SUM(F307:F380)</f>
        <v>98521.16</v>
      </c>
      <c r="G381" s="425"/>
      <c r="H381" s="297"/>
      <c r="I381" s="424"/>
      <c r="J381" s="425"/>
    </row>
    <row r="382" spans="1:10" ht="45.6" customHeight="1" x14ac:dyDescent="0.25">
      <c r="B382" s="429" t="s">
        <v>804</v>
      </c>
      <c r="C382" s="430"/>
      <c r="D382" s="430"/>
      <c r="E382" s="430"/>
      <c r="F382" s="430"/>
      <c r="G382" s="430"/>
      <c r="H382" s="430"/>
      <c r="I382" s="430"/>
      <c r="J382" s="430"/>
    </row>
    <row r="383" spans="1:10" ht="15" customHeight="1" x14ac:dyDescent="0.25">
      <c r="B383" s="424" t="s">
        <v>181</v>
      </c>
      <c r="C383" s="425"/>
      <c r="D383" s="424" t="s">
        <v>182</v>
      </c>
      <c r="E383" s="425"/>
      <c r="F383" s="424" t="s">
        <v>183</v>
      </c>
      <c r="G383" s="425"/>
      <c r="H383" s="297" t="s">
        <v>184</v>
      </c>
      <c r="I383" s="424" t="s">
        <v>185</v>
      </c>
      <c r="J383" s="425"/>
    </row>
    <row r="384" spans="1:10" ht="15" customHeight="1" x14ac:dyDescent="0.25">
      <c r="B384" s="427">
        <v>1</v>
      </c>
      <c r="C384" s="425"/>
      <c r="D384" s="427" t="s">
        <v>109</v>
      </c>
      <c r="E384" s="425"/>
      <c r="F384" s="428">
        <v>209.18</v>
      </c>
      <c r="G384" s="425"/>
      <c r="H384" s="298" t="s">
        <v>359</v>
      </c>
      <c r="I384" s="427" t="s">
        <v>805</v>
      </c>
      <c r="J384" s="425"/>
    </row>
    <row r="385" spans="2:10" ht="15" customHeight="1" x14ac:dyDescent="0.25">
      <c r="B385" s="427">
        <v>2</v>
      </c>
      <c r="C385" s="425"/>
      <c r="D385" s="427" t="s">
        <v>109</v>
      </c>
      <c r="E385" s="425"/>
      <c r="F385" s="428">
        <v>2338.33</v>
      </c>
      <c r="G385" s="425"/>
      <c r="H385" s="298" t="s">
        <v>363</v>
      </c>
      <c r="I385" s="427" t="s">
        <v>805</v>
      </c>
      <c r="J385" s="425"/>
    </row>
    <row r="386" spans="2:10" ht="15" customHeight="1" x14ac:dyDescent="0.25">
      <c r="B386" s="427">
        <v>3</v>
      </c>
      <c r="C386" s="425"/>
      <c r="D386" s="427" t="s">
        <v>109</v>
      </c>
      <c r="E386" s="425"/>
      <c r="F386" s="428">
        <v>2057.5100000000002</v>
      </c>
      <c r="G386" s="425"/>
      <c r="H386" s="298" t="s">
        <v>242</v>
      </c>
      <c r="I386" s="427" t="s">
        <v>805</v>
      </c>
      <c r="J386" s="425"/>
    </row>
    <row r="387" spans="2:10" ht="15" customHeight="1" x14ac:dyDescent="0.25">
      <c r="B387" s="427">
        <v>4</v>
      </c>
      <c r="C387" s="425"/>
      <c r="D387" s="427" t="s">
        <v>109</v>
      </c>
      <c r="E387" s="425"/>
      <c r="F387" s="428">
        <v>209.38</v>
      </c>
      <c r="G387" s="425"/>
      <c r="H387" s="298" t="s">
        <v>242</v>
      </c>
      <c r="I387" s="427" t="s">
        <v>805</v>
      </c>
      <c r="J387" s="425"/>
    </row>
    <row r="388" spans="2:10" ht="15" customHeight="1" x14ac:dyDescent="0.25">
      <c r="B388" s="427">
        <v>5</v>
      </c>
      <c r="C388" s="425"/>
      <c r="D388" s="427" t="s">
        <v>109</v>
      </c>
      <c r="E388" s="425"/>
      <c r="F388" s="428">
        <v>198.36</v>
      </c>
      <c r="G388" s="425"/>
      <c r="H388" s="298" t="s">
        <v>319</v>
      </c>
      <c r="I388" s="427" t="s">
        <v>805</v>
      </c>
      <c r="J388" s="425"/>
    </row>
    <row r="389" spans="2:10" ht="15" customHeight="1" x14ac:dyDescent="0.25">
      <c r="B389" s="427">
        <v>6</v>
      </c>
      <c r="C389" s="425"/>
      <c r="D389" s="427" t="s">
        <v>109</v>
      </c>
      <c r="E389" s="425"/>
      <c r="F389" s="428">
        <v>2886.22</v>
      </c>
      <c r="G389" s="425"/>
      <c r="H389" s="298" t="s">
        <v>319</v>
      </c>
      <c r="I389" s="427" t="s">
        <v>805</v>
      </c>
      <c r="J389" s="425"/>
    </row>
    <row r="390" spans="2:10" ht="15" customHeight="1" x14ac:dyDescent="0.25">
      <c r="B390" s="427">
        <v>7</v>
      </c>
      <c r="C390" s="425"/>
      <c r="D390" s="427" t="s">
        <v>109</v>
      </c>
      <c r="E390" s="425"/>
      <c r="F390" s="428">
        <v>1316.57</v>
      </c>
      <c r="G390" s="425"/>
      <c r="H390" s="298" t="s">
        <v>387</v>
      </c>
      <c r="I390" s="427" t="s">
        <v>805</v>
      </c>
      <c r="J390" s="425"/>
    </row>
    <row r="391" spans="2:10" ht="15" customHeight="1" x14ac:dyDescent="0.25">
      <c r="B391" s="427">
        <v>8</v>
      </c>
      <c r="C391" s="425"/>
      <c r="D391" s="427" t="s">
        <v>109</v>
      </c>
      <c r="E391" s="425"/>
      <c r="F391" s="428">
        <v>1851.2</v>
      </c>
      <c r="G391" s="425"/>
      <c r="H391" s="298" t="s">
        <v>387</v>
      </c>
      <c r="I391" s="427" t="s">
        <v>805</v>
      </c>
      <c r="J391" s="425"/>
    </row>
    <row r="392" spans="2:10" ht="15" customHeight="1" x14ac:dyDescent="0.25">
      <c r="B392" s="427">
        <v>9</v>
      </c>
      <c r="C392" s="425"/>
      <c r="D392" s="427" t="s">
        <v>109</v>
      </c>
      <c r="E392" s="425"/>
      <c r="F392" s="428">
        <v>106.09</v>
      </c>
      <c r="G392" s="425"/>
      <c r="H392" s="298" t="s">
        <v>387</v>
      </c>
      <c r="I392" s="427" t="s">
        <v>805</v>
      </c>
      <c r="J392" s="425"/>
    </row>
    <row r="393" spans="2:10" ht="15" customHeight="1" x14ac:dyDescent="0.25">
      <c r="B393" s="427">
        <v>10</v>
      </c>
      <c r="C393" s="425"/>
      <c r="D393" s="427" t="s">
        <v>109</v>
      </c>
      <c r="E393" s="425"/>
      <c r="F393" s="428">
        <v>81.900000000000006</v>
      </c>
      <c r="G393" s="425"/>
      <c r="H393" s="298" t="s">
        <v>391</v>
      </c>
      <c r="I393" s="427" t="s">
        <v>805</v>
      </c>
      <c r="J393" s="425"/>
    </row>
    <row r="394" spans="2:10" ht="15" customHeight="1" x14ac:dyDescent="0.25">
      <c r="B394" s="427">
        <v>11</v>
      </c>
      <c r="C394" s="425"/>
      <c r="D394" s="427" t="s">
        <v>109</v>
      </c>
      <c r="E394" s="425"/>
      <c r="F394" s="428">
        <v>166.15</v>
      </c>
      <c r="G394" s="425"/>
      <c r="H394" s="298" t="s">
        <v>454</v>
      </c>
      <c r="I394" s="427" t="s">
        <v>805</v>
      </c>
      <c r="J394" s="425"/>
    </row>
    <row r="395" spans="2:10" ht="15" customHeight="1" x14ac:dyDescent="0.25">
      <c r="B395" s="427">
        <v>12</v>
      </c>
      <c r="C395" s="425"/>
      <c r="D395" s="427" t="s">
        <v>109</v>
      </c>
      <c r="E395" s="425"/>
      <c r="F395" s="428">
        <v>122.14</v>
      </c>
      <c r="G395" s="425"/>
      <c r="H395" s="298" t="s">
        <v>454</v>
      </c>
      <c r="I395" s="427" t="s">
        <v>805</v>
      </c>
      <c r="J395" s="425"/>
    </row>
    <row r="396" spans="2:10" ht="15" customHeight="1" x14ac:dyDescent="0.25">
      <c r="B396" s="427">
        <v>13</v>
      </c>
      <c r="C396" s="425"/>
      <c r="D396" s="427" t="s">
        <v>109</v>
      </c>
      <c r="E396" s="425"/>
      <c r="F396" s="428">
        <v>1905.46</v>
      </c>
      <c r="G396" s="425"/>
      <c r="H396" s="298" t="s">
        <v>454</v>
      </c>
      <c r="I396" s="427" t="s">
        <v>805</v>
      </c>
      <c r="J396" s="425"/>
    </row>
    <row r="397" spans="2:10" ht="15" customHeight="1" x14ac:dyDescent="0.25">
      <c r="B397" s="427">
        <v>14</v>
      </c>
      <c r="C397" s="425"/>
      <c r="D397" s="427" t="s">
        <v>109</v>
      </c>
      <c r="E397" s="425"/>
      <c r="F397" s="428">
        <v>3094.98</v>
      </c>
      <c r="G397" s="425"/>
      <c r="H397" s="298" t="s">
        <v>454</v>
      </c>
      <c r="I397" s="427" t="s">
        <v>805</v>
      </c>
      <c r="J397" s="425"/>
    </row>
    <row r="398" spans="2:10" ht="15" customHeight="1" x14ac:dyDescent="0.25">
      <c r="B398" s="427">
        <v>15</v>
      </c>
      <c r="C398" s="425"/>
      <c r="D398" s="427" t="s">
        <v>109</v>
      </c>
      <c r="E398" s="425"/>
      <c r="F398" s="428">
        <v>2160.46</v>
      </c>
      <c r="G398" s="425"/>
      <c r="H398" s="298" t="s">
        <v>717</v>
      </c>
      <c r="I398" s="427" t="s">
        <v>805</v>
      </c>
      <c r="J398" s="425"/>
    </row>
    <row r="399" spans="2:10" ht="15" customHeight="1" x14ac:dyDescent="0.25">
      <c r="B399" s="427">
        <v>16</v>
      </c>
      <c r="C399" s="425"/>
      <c r="D399" s="427" t="s">
        <v>109</v>
      </c>
      <c r="E399" s="425"/>
      <c r="F399" s="428">
        <v>172.15</v>
      </c>
      <c r="G399" s="425"/>
      <c r="H399" s="298" t="s">
        <v>412</v>
      </c>
      <c r="I399" s="427" t="s">
        <v>805</v>
      </c>
      <c r="J399" s="425"/>
    </row>
    <row r="400" spans="2:10" ht="15" customHeight="1" x14ac:dyDescent="0.25">
      <c r="B400" s="427">
        <v>17</v>
      </c>
      <c r="C400" s="425"/>
      <c r="D400" s="427" t="s">
        <v>109</v>
      </c>
      <c r="E400" s="425"/>
      <c r="F400" s="428">
        <v>2252.86</v>
      </c>
      <c r="G400" s="425"/>
      <c r="H400" s="298" t="s">
        <v>653</v>
      </c>
      <c r="I400" s="427" t="s">
        <v>805</v>
      </c>
      <c r="J400" s="425"/>
    </row>
    <row r="401" spans="2:10" ht="15" customHeight="1" x14ac:dyDescent="0.25">
      <c r="B401" s="427">
        <v>18</v>
      </c>
      <c r="C401" s="425"/>
      <c r="D401" s="427" t="s">
        <v>109</v>
      </c>
      <c r="E401" s="425"/>
      <c r="F401" s="428">
        <v>2987.8</v>
      </c>
      <c r="G401" s="425"/>
      <c r="H401" s="298" t="s">
        <v>653</v>
      </c>
      <c r="I401" s="427" t="s">
        <v>805</v>
      </c>
      <c r="J401" s="425"/>
    </row>
    <row r="402" spans="2:10" ht="15" customHeight="1" x14ac:dyDescent="0.25">
      <c r="B402" s="427">
        <v>19</v>
      </c>
      <c r="C402" s="425"/>
      <c r="D402" s="427" t="s">
        <v>109</v>
      </c>
      <c r="E402" s="425"/>
      <c r="F402" s="428">
        <v>2378.87</v>
      </c>
      <c r="G402" s="425"/>
      <c r="H402" s="298" t="s">
        <v>653</v>
      </c>
      <c r="I402" s="427" t="s">
        <v>805</v>
      </c>
      <c r="J402" s="425"/>
    </row>
    <row r="403" spans="2:10" ht="15" customHeight="1" x14ac:dyDescent="0.25">
      <c r="B403" s="427">
        <v>20</v>
      </c>
      <c r="C403" s="425"/>
      <c r="D403" s="427" t="s">
        <v>109</v>
      </c>
      <c r="E403" s="425"/>
      <c r="F403" s="428">
        <v>155.22999999999999</v>
      </c>
      <c r="G403" s="425"/>
      <c r="H403" s="298" t="s">
        <v>653</v>
      </c>
      <c r="I403" s="427" t="s">
        <v>805</v>
      </c>
      <c r="J403" s="425"/>
    </row>
    <row r="404" spans="2:10" ht="15" customHeight="1" x14ac:dyDescent="0.25">
      <c r="B404" s="427">
        <v>21</v>
      </c>
      <c r="C404" s="425"/>
      <c r="D404" s="427" t="s">
        <v>109</v>
      </c>
      <c r="E404" s="425"/>
      <c r="F404" s="428">
        <v>109.83</v>
      </c>
      <c r="G404" s="425"/>
      <c r="H404" s="298" t="s">
        <v>653</v>
      </c>
      <c r="I404" s="427" t="s">
        <v>805</v>
      </c>
      <c r="J404" s="425"/>
    </row>
    <row r="405" spans="2:10" ht="15" customHeight="1" x14ac:dyDescent="0.25">
      <c r="B405" s="427">
        <v>22</v>
      </c>
      <c r="C405" s="425"/>
      <c r="D405" s="427" t="s">
        <v>109</v>
      </c>
      <c r="E405" s="425"/>
      <c r="F405" s="428">
        <v>169.8</v>
      </c>
      <c r="G405" s="425"/>
      <c r="H405" s="298" t="s">
        <v>653</v>
      </c>
      <c r="I405" s="427" t="s">
        <v>805</v>
      </c>
      <c r="J405" s="425"/>
    </row>
    <row r="406" spans="2:10" ht="15" customHeight="1" x14ac:dyDescent="0.25">
      <c r="B406" s="427">
        <v>23</v>
      </c>
      <c r="C406" s="425"/>
      <c r="D406" s="427" t="s">
        <v>109</v>
      </c>
      <c r="E406" s="425"/>
      <c r="F406" s="428">
        <v>77.95</v>
      </c>
      <c r="G406" s="425"/>
      <c r="H406" s="298" t="s">
        <v>433</v>
      </c>
      <c r="I406" s="427" t="s">
        <v>805</v>
      </c>
      <c r="J406" s="425"/>
    </row>
    <row r="407" spans="2:10" ht="15" customHeight="1" x14ac:dyDescent="0.25">
      <c r="B407" s="427">
        <v>24</v>
      </c>
      <c r="C407" s="425"/>
      <c r="D407" s="427" t="s">
        <v>109</v>
      </c>
      <c r="E407" s="425"/>
      <c r="F407" s="428">
        <v>2243.8200000000002</v>
      </c>
      <c r="G407" s="425"/>
      <c r="H407" s="298" t="s">
        <v>433</v>
      </c>
      <c r="I407" s="427" t="s">
        <v>805</v>
      </c>
      <c r="J407" s="425"/>
    </row>
    <row r="408" spans="2:10" x14ac:dyDescent="0.25">
      <c r="B408" s="424"/>
      <c r="C408" s="425"/>
      <c r="D408" s="424" t="s">
        <v>210</v>
      </c>
      <c r="E408" s="425"/>
      <c r="F408" s="426">
        <v>29252.240000000002</v>
      </c>
      <c r="G408" s="425"/>
      <c r="H408" s="297"/>
      <c r="I408" s="424"/>
      <c r="J408" s="425"/>
    </row>
    <row r="409" spans="2:10" ht="45.6" customHeight="1" x14ac:dyDescent="0.25">
      <c r="B409" s="429" t="s">
        <v>806</v>
      </c>
      <c r="C409" s="430"/>
      <c r="D409" s="430"/>
      <c r="E409" s="430"/>
      <c r="F409" s="430"/>
      <c r="G409" s="430"/>
      <c r="H409" s="430"/>
      <c r="I409" s="430"/>
      <c r="J409" s="430"/>
    </row>
    <row r="410" spans="2:10" ht="15" customHeight="1" x14ac:dyDescent="0.25">
      <c r="B410" s="424" t="s">
        <v>181</v>
      </c>
      <c r="C410" s="425"/>
      <c r="D410" s="424" t="s">
        <v>182</v>
      </c>
      <c r="E410" s="425"/>
      <c r="F410" s="424" t="s">
        <v>183</v>
      </c>
      <c r="G410" s="425"/>
      <c r="H410" s="297" t="s">
        <v>184</v>
      </c>
      <c r="I410" s="424" t="s">
        <v>185</v>
      </c>
      <c r="J410" s="425"/>
    </row>
    <row r="411" spans="2:10" ht="15" customHeight="1" x14ac:dyDescent="0.25">
      <c r="B411" s="427">
        <v>1</v>
      </c>
      <c r="C411" s="425"/>
      <c r="D411" s="427" t="s">
        <v>807</v>
      </c>
      <c r="E411" s="425"/>
      <c r="F411" s="428">
        <v>10</v>
      </c>
      <c r="G411" s="425"/>
      <c r="H411" s="298" t="s">
        <v>320</v>
      </c>
      <c r="I411" s="427" t="s">
        <v>339</v>
      </c>
      <c r="J411" s="425"/>
    </row>
    <row r="412" spans="2:10" ht="15" customHeight="1" x14ac:dyDescent="0.25">
      <c r="B412" s="427">
        <v>2</v>
      </c>
      <c r="C412" s="425"/>
      <c r="D412" s="427" t="s">
        <v>807</v>
      </c>
      <c r="E412" s="425"/>
      <c r="F412" s="428">
        <v>25</v>
      </c>
      <c r="G412" s="425"/>
      <c r="H412" s="298" t="s">
        <v>320</v>
      </c>
      <c r="I412" s="427" t="s">
        <v>339</v>
      </c>
      <c r="J412" s="425"/>
    </row>
    <row r="413" spans="2:10" ht="15" customHeight="1" x14ac:dyDescent="0.25">
      <c r="B413" s="427">
        <v>3</v>
      </c>
      <c r="C413" s="425"/>
      <c r="D413" s="427" t="s">
        <v>807</v>
      </c>
      <c r="E413" s="425"/>
      <c r="F413" s="428">
        <v>40</v>
      </c>
      <c r="G413" s="425"/>
      <c r="H413" s="298" t="s">
        <v>320</v>
      </c>
      <c r="I413" s="427" t="s">
        <v>339</v>
      </c>
      <c r="J413" s="425"/>
    </row>
    <row r="414" spans="2:10" ht="15" customHeight="1" x14ac:dyDescent="0.25">
      <c r="B414" s="427">
        <v>4</v>
      </c>
      <c r="C414" s="425"/>
      <c r="D414" s="427" t="s">
        <v>807</v>
      </c>
      <c r="E414" s="425"/>
      <c r="F414" s="428">
        <v>25</v>
      </c>
      <c r="G414" s="425"/>
      <c r="H414" s="298" t="s">
        <v>457</v>
      </c>
      <c r="I414" s="427" t="s">
        <v>339</v>
      </c>
      <c r="J414" s="425"/>
    </row>
    <row r="415" spans="2:10" ht="15" customHeight="1" x14ac:dyDescent="0.25">
      <c r="B415" s="427">
        <v>5</v>
      </c>
      <c r="C415" s="425"/>
      <c r="D415" s="427" t="s">
        <v>807</v>
      </c>
      <c r="E415" s="425"/>
      <c r="F415" s="428">
        <v>25</v>
      </c>
      <c r="G415" s="425"/>
      <c r="H415" s="298" t="s">
        <v>457</v>
      </c>
      <c r="I415" s="427" t="s">
        <v>339</v>
      </c>
      <c r="J415" s="425"/>
    </row>
    <row r="416" spans="2:10" ht="15" customHeight="1" x14ac:dyDescent="0.25">
      <c r="B416" s="427">
        <v>6</v>
      </c>
      <c r="C416" s="425"/>
      <c r="D416" s="427" t="s">
        <v>807</v>
      </c>
      <c r="E416" s="425"/>
      <c r="F416" s="428">
        <v>25</v>
      </c>
      <c r="G416" s="425"/>
      <c r="H416" s="298" t="s">
        <v>457</v>
      </c>
      <c r="I416" s="427" t="s">
        <v>339</v>
      </c>
      <c r="J416" s="425"/>
    </row>
    <row r="417" spans="2:10" ht="15" customHeight="1" x14ac:dyDescent="0.25">
      <c r="B417" s="427">
        <v>7</v>
      </c>
      <c r="C417" s="425"/>
      <c r="D417" s="427" t="s">
        <v>807</v>
      </c>
      <c r="E417" s="425"/>
      <c r="F417" s="428">
        <v>40</v>
      </c>
      <c r="G417" s="425"/>
      <c r="H417" s="298" t="s">
        <v>457</v>
      </c>
      <c r="I417" s="427" t="s">
        <v>339</v>
      </c>
      <c r="J417" s="425"/>
    </row>
    <row r="418" spans="2:10" ht="15" customHeight="1" x14ac:dyDescent="0.25">
      <c r="B418" s="427">
        <v>8</v>
      </c>
      <c r="C418" s="425"/>
      <c r="D418" s="427" t="s">
        <v>807</v>
      </c>
      <c r="E418" s="425"/>
      <c r="F418" s="428">
        <v>40</v>
      </c>
      <c r="G418" s="425"/>
      <c r="H418" s="298" t="s">
        <v>457</v>
      </c>
      <c r="I418" s="427" t="s">
        <v>339</v>
      </c>
      <c r="J418" s="425"/>
    </row>
    <row r="419" spans="2:10" ht="15" customHeight="1" x14ac:dyDescent="0.25">
      <c r="B419" s="427">
        <v>9</v>
      </c>
      <c r="C419" s="425"/>
      <c r="D419" s="427" t="s">
        <v>807</v>
      </c>
      <c r="E419" s="425"/>
      <c r="F419" s="428">
        <v>40</v>
      </c>
      <c r="G419" s="425"/>
      <c r="H419" s="298" t="s">
        <v>457</v>
      </c>
      <c r="I419" s="427" t="s">
        <v>339</v>
      </c>
      <c r="J419" s="425"/>
    </row>
    <row r="420" spans="2:10" ht="15" customHeight="1" x14ac:dyDescent="0.25">
      <c r="B420" s="427">
        <v>10</v>
      </c>
      <c r="C420" s="425"/>
      <c r="D420" s="427" t="s">
        <v>807</v>
      </c>
      <c r="E420" s="425"/>
      <c r="F420" s="428">
        <v>40</v>
      </c>
      <c r="G420" s="425"/>
      <c r="H420" s="298" t="s">
        <v>457</v>
      </c>
      <c r="I420" s="427" t="s">
        <v>339</v>
      </c>
      <c r="J420" s="425"/>
    </row>
    <row r="421" spans="2:10" ht="15" customHeight="1" x14ac:dyDescent="0.25">
      <c r="B421" s="427">
        <v>11</v>
      </c>
      <c r="C421" s="425"/>
      <c r="D421" s="427" t="s">
        <v>807</v>
      </c>
      <c r="E421" s="425"/>
      <c r="F421" s="428">
        <v>10</v>
      </c>
      <c r="G421" s="425"/>
      <c r="H421" s="298" t="s">
        <v>457</v>
      </c>
      <c r="I421" s="427" t="s">
        <v>339</v>
      </c>
      <c r="J421" s="425"/>
    </row>
    <row r="422" spans="2:10" ht="15" customHeight="1" x14ac:dyDescent="0.25">
      <c r="B422" s="427">
        <v>12</v>
      </c>
      <c r="C422" s="425"/>
      <c r="D422" s="427" t="s">
        <v>807</v>
      </c>
      <c r="E422" s="425"/>
      <c r="F422" s="428">
        <v>10</v>
      </c>
      <c r="G422" s="425"/>
      <c r="H422" s="298" t="s">
        <v>457</v>
      </c>
      <c r="I422" s="427" t="s">
        <v>339</v>
      </c>
      <c r="J422" s="425"/>
    </row>
    <row r="423" spans="2:10" ht="15" customHeight="1" x14ac:dyDescent="0.25">
      <c r="B423" s="427">
        <v>13</v>
      </c>
      <c r="C423" s="425"/>
      <c r="D423" s="427" t="s">
        <v>807</v>
      </c>
      <c r="E423" s="425"/>
      <c r="F423" s="428">
        <v>10</v>
      </c>
      <c r="G423" s="425"/>
      <c r="H423" s="298" t="s">
        <v>457</v>
      </c>
      <c r="I423" s="427" t="s">
        <v>339</v>
      </c>
      <c r="J423" s="425"/>
    </row>
    <row r="424" spans="2:10" ht="15" customHeight="1" x14ac:dyDescent="0.25">
      <c r="B424" s="427">
        <v>14</v>
      </c>
      <c r="C424" s="425"/>
      <c r="D424" s="427" t="s">
        <v>807</v>
      </c>
      <c r="E424" s="425"/>
      <c r="F424" s="428">
        <v>25</v>
      </c>
      <c r="G424" s="425"/>
      <c r="H424" s="298" t="s">
        <v>457</v>
      </c>
      <c r="I424" s="427" t="s">
        <v>339</v>
      </c>
      <c r="J424" s="425"/>
    </row>
    <row r="425" spans="2:10" ht="15" customHeight="1" x14ac:dyDescent="0.25">
      <c r="B425" s="427">
        <v>15</v>
      </c>
      <c r="C425" s="425"/>
      <c r="D425" s="427" t="s">
        <v>807</v>
      </c>
      <c r="E425" s="425"/>
      <c r="F425" s="428">
        <v>10</v>
      </c>
      <c r="G425" s="425"/>
      <c r="H425" s="298" t="s">
        <v>457</v>
      </c>
      <c r="I425" s="427" t="s">
        <v>339</v>
      </c>
      <c r="J425" s="425"/>
    </row>
    <row r="426" spans="2:10" ht="15" customHeight="1" x14ac:dyDescent="0.25">
      <c r="B426" s="427">
        <v>16</v>
      </c>
      <c r="C426" s="425"/>
      <c r="D426" s="427" t="s">
        <v>807</v>
      </c>
      <c r="E426" s="425"/>
      <c r="F426" s="428">
        <v>10</v>
      </c>
      <c r="G426" s="425"/>
      <c r="H426" s="298" t="s">
        <v>484</v>
      </c>
      <c r="I426" s="427" t="s">
        <v>339</v>
      </c>
      <c r="J426" s="425"/>
    </row>
    <row r="427" spans="2:10" ht="15" customHeight="1" x14ac:dyDescent="0.25">
      <c r="B427" s="427">
        <v>17</v>
      </c>
      <c r="C427" s="425"/>
      <c r="D427" s="427" t="s">
        <v>807</v>
      </c>
      <c r="E427" s="425"/>
      <c r="F427" s="428">
        <v>25</v>
      </c>
      <c r="G427" s="425"/>
      <c r="H427" s="298" t="s">
        <v>484</v>
      </c>
      <c r="I427" s="427" t="s">
        <v>339</v>
      </c>
      <c r="J427" s="425"/>
    </row>
    <row r="428" spans="2:10" ht="15" customHeight="1" x14ac:dyDescent="0.25">
      <c r="B428" s="427">
        <v>18</v>
      </c>
      <c r="C428" s="425"/>
      <c r="D428" s="427" t="s">
        <v>807</v>
      </c>
      <c r="E428" s="425"/>
      <c r="F428" s="428">
        <v>40</v>
      </c>
      <c r="G428" s="425"/>
      <c r="H428" s="298" t="s">
        <v>484</v>
      </c>
      <c r="I428" s="427" t="s">
        <v>339</v>
      </c>
      <c r="J428" s="425"/>
    </row>
    <row r="429" spans="2:10" ht="15" customHeight="1" x14ac:dyDescent="0.25">
      <c r="B429" s="427">
        <v>19</v>
      </c>
      <c r="C429" s="425"/>
      <c r="D429" s="427" t="s">
        <v>807</v>
      </c>
      <c r="E429" s="425"/>
      <c r="F429" s="428">
        <v>25</v>
      </c>
      <c r="G429" s="425"/>
      <c r="H429" s="298" t="s">
        <v>808</v>
      </c>
      <c r="I429" s="427" t="s">
        <v>339</v>
      </c>
      <c r="J429" s="425"/>
    </row>
    <row r="430" spans="2:10" ht="15" customHeight="1" x14ac:dyDescent="0.25">
      <c r="B430" s="427">
        <v>20</v>
      </c>
      <c r="C430" s="425"/>
      <c r="D430" s="427" t="s">
        <v>807</v>
      </c>
      <c r="E430" s="425"/>
      <c r="F430" s="428">
        <v>40</v>
      </c>
      <c r="G430" s="425"/>
      <c r="H430" s="298" t="s">
        <v>808</v>
      </c>
      <c r="I430" s="427" t="s">
        <v>339</v>
      </c>
      <c r="J430" s="425"/>
    </row>
    <row r="431" spans="2:10" ht="15" customHeight="1" x14ac:dyDescent="0.25">
      <c r="B431" s="427">
        <v>21</v>
      </c>
      <c r="C431" s="425"/>
      <c r="D431" s="427" t="s">
        <v>807</v>
      </c>
      <c r="E431" s="425"/>
      <c r="F431" s="428">
        <v>10</v>
      </c>
      <c r="G431" s="425"/>
      <c r="H431" s="298" t="s">
        <v>808</v>
      </c>
      <c r="I431" s="427" t="s">
        <v>339</v>
      </c>
      <c r="J431" s="425"/>
    </row>
    <row r="432" spans="2:10" ht="15" customHeight="1" x14ac:dyDescent="0.25">
      <c r="B432" s="427">
        <v>22</v>
      </c>
      <c r="C432" s="425"/>
      <c r="D432" s="427" t="s">
        <v>807</v>
      </c>
      <c r="E432" s="425"/>
      <c r="F432" s="428">
        <v>25</v>
      </c>
      <c r="G432" s="425"/>
      <c r="H432" s="298" t="s">
        <v>808</v>
      </c>
      <c r="I432" s="427" t="s">
        <v>339</v>
      </c>
      <c r="J432" s="425"/>
    </row>
    <row r="433" spans="2:10" ht="15" customHeight="1" x14ac:dyDescent="0.25">
      <c r="B433" s="427">
        <v>23</v>
      </c>
      <c r="C433" s="425"/>
      <c r="D433" s="427" t="s">
        <v>807</v>
      </c>
      <c r="E433" s="425"/>
      <c r="F433" s="428">
        <v>40</v>
      </c>
      <c r="G433" s="425"/>
      <c r="H433" s="298" t="s">
        <v>808</v>
      </c>
      <c r="I433" s="427" t="s">
        <v>339</v>
      </c>
      <c r="J433" s="425"/>
    </row>
    <row r="434" spans="2:10" ht="15" customHeight="1" x14ac:dyDescent="0.25">
      <c r="B434" s="427">
        <v>24</v>
      </c>
      <c r="C434" s="425"/>
      <c r="D434" s="427" t="s">
        <v>807</v>
      </c>
      <c r="E434" s="425"/>
      <c r="F434" s="428">
        <v>10</v>
      </c>
      <c r="G434" s="425"/>
      <c r="H434" s="298" t="s">
        <v>808</v>
      </c>
      <c r="I434" s="427" t="s">
        <v>339</v>
      </c>
      <c r="J434" s="425"/>
    </row>
    <row r="435" spans="2:10" ht="15" customHeight="1" x14ac:dyDescent="0.25">
      <c r="B435" s="427">
        <v>25</v>
      </c>
      <c r="C435" s="425"/>
      <c r="D435" s="427" t="s">
        <v>807</v>
      </c>
      <c r="E435" s="425"/>
      <c r="F435" s="428">
        <v>25</v>
      </c>
      <c r="G435" s="425"/>
      <c r="H435" s="298" t="s">
        <v>808</v>
      </c>
      <c r="I435" s="427" t="s">
        <v>339</v>
      </c>
      <c r="J435" s="425"/>
    </row>
    <row r="436" spans="2:10" ht="15" customHeight="1" x14ac:dyDescent="0.25">
      <c r="B436" s="427">
        <v>26</v>
      </c>
      <c r="C436" s="425"/>
      <c r="D436" s="427" t="s">
        <v>807</v>
      </c>
      <c r="E436" s="425"/>
      <c r="F436" s="428">
        <v>40</v>
      </c>
      <c r="G436" s="425"/>
      <c r="H436" s="298" t="s">
        <v>808</v>
      </c>
      <c r="I436" s="427" t="s">
        <v>339</v>
      </c>
      <c r="J436" s="425"/>
    </row>
    <row r="437" spans="2:10" ht="15" customHeight="1" x14ac:dyDescent="0.25">
      <c r="B437" s="427">
        <v>27</v>
      </c>
      <c r="C437" s="425"/>
      <c r="D437" s="427" t="s">
        <v>807</v>
      </c>
      <c r="E437" s="425"/>
      <c r="F437" s="428">
        <v>10</v>
      </c>
      <c r="G437" s="425"/>
      <c r="H437" s="298" t="s">
        <v>808</v>
      </c>
      <c r="I437" s="427" t="s">
        <v>339</v>
      </c>
      <c r="J437" s="425"/>
    </row>
    <row r="438" spans="2:10" ht="15" customHeight="1" x14ac:dyDescent="0.25">
      <c r="B438" s="427">
        <v>28</v>
      </c>
      <c r="C438" s="425"/>
      <c r="D438" s="427" t="s">
        <v>807</v>
      </c>
      <c r="E438" s="425"/>
      <c r="F438" s="428">
        <v>25</v>
      </c>
      <c r="G438" s="425"/>
      <c r="H438" s="298" t="s">
        <v>808</v>
      </c>
      <c r="I438" s="427" t="s">
        <v>339</v>
      </c>
      <c r="J438" s="425"/>
    </row>
    <row r="439" spans="2:10" ht="15" customHeight="1" x14ac:dyDescent="0.25">
      <c r="B439" s="427">
        <v>29</v>
      </c>
      <c r="C439" s="425"/>
      <c r="D439" s="427" t="s">
        <v>807</v>
      </c>
      <c r="E439" s="425"/>
      <c r="F439" s="428">
        <v>40</v>
      </c>
      <c r="G439" s="425"/>
      <c r="H439" s="298" t="s">
        <v>808</v>
      </c>
      <c r="I439" s="427" t="s">
        <v>339</v>
      </c>
      <c r="J439" s="425"/>
    </row>
    <row r="440" spans="2:10" ht="15" customHeight="1" x14ac:dyDescent="0.25">
      <c r="B440" s="427">
        <v>30</v>
      </c>
      <c r="C440" s="425"/>
      <c r="D440" s="427" t="s">
        <v>807</v>
      </c>
      <c r="E440" s="425"/>
      <c r="F440" s="428">
        <v>10</v>
      </c>
      <c r="G440" s="425"/>
      <c r="H440" s="298" t="s">
        <v>808</v>
      </c>
      <c r="I440" s="427" t="s">
        <v>339</v>
      </c>
      <c r="J440" s="425"/>
    </row>
    <row r="441" spans="2:10" ht="15" customHeight="1" x14ac:dyDescent="0.25">
      <c r="B441" s="427">
        <v>31</v>
      </c>
      <c r="C441" s="425"/>
      <c r="D441" s="427" t="s">
        <v>807</v>
      </c>
      <c r="E441" s="425"/>
      <c r="F441" s="428">
        <v>25</v>
      </c>
      <c r="G441" s="425"/>
      <c r="H441" s="298" t="s">
        <v>808</v>
      </c>
      <c r="I441" s="427" t="s">
        <v>339</v>
      </c>
      <c r="J441" s="425"/>
    </row>
    <row r="442" spans="2:10" ht="15" customHeight="1" x14ac:dyDescent="0.25">
      <c r="B442" s="427">
        <v>32</v>
      </c>
      <c r="C442" s="425"/>
      <c r="D442" s="427" t="s">
        <v>807</v>
      </c>
      <c r="E442" s="425"/>
      <c r="F442" s="428">
        <v>40</v>
      </c>
      <c r="G442" s="425"/>
      <c r="H442" s="298" t="s">
        <v>808</v>
      </c>
      <c r="I442" s="427" t="s">
        <v>339</v>
      </c>
      <c r="J442" s="425"/>
    </row>
    <row r="443" spans="2:10" ht="15" customHeight="1" x14ac:dyDescent="0.25">
      <c r="B443" s="427">
        <v>33</v>
      </c>
      <c r="C443" s="425"/>
      <c r="D443" s="427" t="s">
        <v>807</v>
      </c>
      <c r="E443" s="425"/>
      <c r="F443" s="428">
        <v>10</v>
      </c>
      <c r="G443" s="425"/>
      <c r="H443" s="298" t="s">
        <v>808</v>
      </c>
      <c r="I443" s="427" t="s">
        <v>339</v>
      </c>
      <c r="J443" s="425"/>
    </row>
    <row r="444" spans="2:10" ht="15" customHeight="1" x14ac:dyDescent="0.25">
      <c r="B444" s="427">
        <v>34</v>
      </c>
      <c r="C444" s="425"/>
      <c r="D444" s="427" t="s">
        <v>807</v>
      </c>
      <c r="E444" s="425"/>
      <c r="F444" s="428">
        <v>25</v>
      </c>
      <c r="G444" s="425"/>
      <c r="H444" s="298" t="s">
        <v>808</v>
      </c>
      <c r="I444" s="427" t="s">
        <v>339</v>
      </c>
      <c r="J444" s="425"/>
    </row>
    <row r="445" spans="2:10" ht="15" customHeight="1" x14ac:dyDescent="0.25">
      <c r="B445" s="427">
        <v>35</v>
      </c>
      <c r="C445" s="425"/>
      <c r="D445" s="427" t="s">
        <v>807</v>
      </c>
      <c r="E445" s="425"/>
      <c r="F445" s="428">
        <v>40</v>
      </c>
      <c r="G445" s="425"/>
      <c r="H445" s="298" t="s">
        <v>808</v>
      </c>
      <c r="I445" s="427" t="s">
        <v>339</v>
      </c>
      <c r="J445" s="425"/>
    </row>
    <row r="446" spans="2:10" ht="15" customHeight="1" x14ac:dyDescent="0.25">
      <c r="B446" s="427">
        <v>36</v>
      </c>
      <c r="C446" s="425"/>
      <c r="D446" s="427" t="s">
        <v>807</v>
      </c>
      <c r="E446" s="425"/>
      <c r="F446" s="428">
        <v>10</v>
      </c>
      <c r="G446" s="425"/>
      <c r="H446" s="298" t="s">
        <v>808</v>
      </c>
      <c r="I446" s="427" t="s">
        <v>339</v>
      </c>
      <c r="J446" s="425"/>
    </row>
    <row r="447" spans="2:10" ht="15" customHeight="1" x14ac:dyDescent="0.25">
      <c r="B447" s="427">
        <v>37</v>
      </c>
      <c r="C447" s="425"/>
      <c r="D447" s="427" t="s">
        <v>807</v>
      </c>
      <c r="E447" s="425"/>
      <c r="F447" s="428">
        <v>25</v>
      </c>
      <c r="G447" s="425"/>
      <c r="H447" s="298" t="s">
        <v>808</v>
      </c>
      <c r="I447" s="427" t="s">
        <v>339</v>
      </c>
      <c r="J447" s="425"/>
    </row>
    <row r="448" spans="2:10" ht="15" customHeight="1" x14ac:dyDescent="0.25">
      <c r="B448" s="427">
        <v>38</v>
      </c>
      <c r="C448" s="425"/>
      <c r="D448" s="427" t="s">
        <v>807</v>
      </c>
      <c r="E448" s="425"/>
      <c r="F448" s="428">
        <v>40</v>
      </c>
      <c r="G448" s="425"/>
      <c r="H448" s="298" t="s">
        <v>808</v>
      </c>
      <c r="I448" s="427" t="s">
        <v>339</v>
      </c>
      <c r="J448" s="425"/>
    </row>
    <row r="449" spans="2:10" ht="15" customHeight="1" x14ac:dyDescent="0.25">
      <c r="B449" s="427">
        <v>39</v>
      </c>
      <c r="C449" s="425"/>
      <c r="D449" s="427" t="s">
        <v>807</v>
      </c>
      <c r="E449" s="425"/>
      <c r="F449" s="428">
        <v>25</v>
      </c>
      <c r="G449" s="425"/>
      <c r="H449" s="298" t="s">
        <v>809</v>
      </c>
      <c r="I449" s="427" t="s">
        <v>339</v>
      </c>
      <c r="J449" s="425"/>
    </row>
    <row r="450" spans="2:10" ht="15" customHeight="1" x14ac:dyDescent="0.25">
      <c r="B450" s="427">
        <v>40</v>
      </c>
      <c r="C450" s="425"/>
      <c r="D450" s="427" t="s">
        <v>807</v>
      </c>
      <c r="E450" s="425"/>
      <c r="F450" s="428">
        <v>40</v>
      </c>
      <c r="G450" s="425"/>
      <c r="H450" s="298" t="s">
        <v>809</v>
      </c>
      <c r="I450" s="427" t="s">
        <v>339</v>
      </c>
      <c r="J450" s="425"/>
    </row>
    <row r="451" spans="2:10" ht="15" customHeight="1" x14ac:dyDescent="0.25">
      <c r="B451" s="427">
        <v>41</v>
      </c>
      <c r="C451" s="425"/>
      <c r="D451" s="427" t="s">
        <v>807</v>
      </c>
      <c r="E451" s="425"/>
      <c r="F451" s="428">
        <v>10</v>
      </c>
      <c r="G451" s="425"/>
      <c r="H451" s="298" t="s">
        <v>809</v>
      </c>
      <c r="I451" s="427" t="s">
        <v>339</v>
      </c>
      <c r="J451" s="425"/>
    </row>
    <row r="452" spans="2:10" ht="15" customHeight="1" x14ac:dyDescent="0.25">
      <c r="B452" s="427">
        <v>42</v>
      </c>
      <c r="C452" s="425"/>
      <c r="D452" s="427" t="s">
        <v>807</v>
      </c>
      <c r="E452" s="425"/>
      <c r="F452" s="428">
        <v>10</v>
      </c>
      <c r="G452" s="425"/>
      <c r="H452" s="298" t="s">
        <v>520</v>
      </c>
      <c r="I452" s="427" t="s">
        <v>339</v>
      </c>
      <c r="J452" s="425"/>
    </row>
    <row r="453" spans="2:10" ht="15" customHeight="1" x14ac:dyDescent="0.25">
      <c r="B453" s="427">
        <v>43</v>
      </c>
      <c r="C453" s="425"/>
      <c r="D453" s="427" t="s">
        <v>807</v>
      </c>
      <c r="E453" s="425"/>
      <c r="F453" s="428">
        <v>10</v>
      </c>
      <c r="G453" s="425"/>
      <c r="H453" s="298" t="s">
        <v>808</v>
      </c>
      <c r="I453" s="427" t="s">
        <v>339</v>
      </c>
      <c r="J453" s="425"/>
    </row>
    <row r="454" spans="2:10" ht="15" customHeight="1" x14ac:dyDescent="0.25">
      <c r="B454" s="427">
        <v>44</v>
      </c>
      <c r="C454" s="425"/>
      <c r="D454" s="427" t="s">
        <v>807</v>
      </c>
      <c r="E454" s="425"/>
      <c r="F454" s="428">
        <v>40</v>
      </c>
      <c r="G454" s="425"/>
      <c r="H454" s="298" t="s">
        <v>520</v>
      </c>
      <c r="I454" s="427" t="s">
        <v>339</v>
      </c>
      <c r="J454" s="425"/>
    </row>
    <row r="455" spans="2:10" ht="15" customHeight="1" x14ac:dyDescent="0.25">
      <c r="B455" s="427">
        <v>45</v>
      </c>
      <c r="C455" s="425"/>
      <c r="D455" s="427" t="s">
        <v>807</v>
      </c>
      <c r="E455" s="425"/>
      <c r="F455" s="428">
        <v>25</v>
      </c>
      <c r="G455" s="425"/>
      <c r="H455" s="298" t="s">
        <v>520</v>
      </c>
      <c r="I455" s="427" t="s">
        <v>339</v>
      </c>
      <c r="J455" s="425"/>
    </row>
    <row r="456" spans="2:10" ht="15" customHeight="1" x14ac:dyDescent="0.25">
      <c r="B456" s="427">
        <v>46</v>
      </c>
      <c r="C456" s="425"/>
      <c r="D456" s="427" t="s">
        <v>807</v>
      </c>
      <c r="E456" s="425"/>
      <c r="F456" s="428">
        <v>40</v>
      </c>
      <c r="G456" s="425"/>
      <c r="H456" s="298" t="s">
        <v>520</v>
      </c>
      <c r="I456" s="427" t="s">
        <v>339</v>
      </c>
      <c r="J456" s="425"/>
    </row>
    <row r="457" spans="2:10" ht="15" customHeight="1" x14ac:dyDescent="0.25">
      <c r="B457" s="427">
        <v>47</v>
      </c>
      <c r="C457" s="425"/>
      <c r="D457" s="427" t="s">
        <v>807</v>
      </c>
      <c r="E457" s="425"/>
      <c r="F457" s="428">
        <v>10</v>
      </c>
      <c r="G457" s="425"/>
      <c r="H457" s="298" t="s">
        <v>520</v>
      </c>
      <c r="I457" s="427" t="s">
        <v>339</v>
      </c>
      <c r="J457" s="425"/>
    </row>
    <row r="458" spans="2:10" ht="15" customHeight="1" x14ac:dyDescent="0.25">
      <c r="B458" s="427">
        <v>48</v>
      </c>
      <c r="C458" s="425"/>
      <c r="D458" s="427" t="s">
        <v>807</v>
      </c>
      <c r="E458" s="425"/>
      <c r="F458" s="428">
        <v>25</v>
      </c>
      <c r="G458" s="425"/>
      <c r="H458" s="298" t="s">
        <v>520</v>
      </c>
      <c r="I458" s="427" t="s">
        <v>339</v>
      </c>
      <c r="J458" s="425"/>
    </row>
    <row r="459" spans="2:10" ht="15" customHeight="1" x14ac:dyDescent="0.25">
      <c r="B459" s="427">
        <v>49</v>
      </c>
      <c r="C459" s="425"/>
      <c r="D459" s="427" t="s">
        <v>807</v>
      </c>
      <c r="E459" s="425"/>
      <c r="F459" s="428">
        <v>40</v>
      </c>
      <c r="G459" s="425"/>
      <c r="H459" s="298" t="s">
        <v>520</v>
      </c>
      <c r="I459" s="427" t="s">
        <v>339</v>
      </c>
      <c r="J459" s="425"/>
    </row>
    <row r="460" spans="2:10" ht="15" customHeight="1" x14ac:dyDescent="0.25">
      <c r="B460" s="427">
        <v>50</v>
      </c>
      <c r="C460" s="425"/>
      <c r="D460" s="427" t="s">
        <v>807</v>
      </c>
      <c r="E460" s="425"/>
      <c r="F460" s="428">
        <v>10</v>
      </c>
      <c r="G460" s="425"/>
      <c r="H460" s="298" t="s">
        <v>520</v>
      </c>
      <c r="I460" s="427" t="s">
        <v>339</v>
      </c>
      <c r="J460" s="425"/>
    </row>
    <row r="461" spans="2:10" ht="15" customHeight="1" x14ac:dyDescent="0.25">
      <c r="B461" s="427">
        <v>51</v>
      </c>
      <c r="C461" s="425"/>
      <c r="D461" s="427" t="s">
        <v>807</v>
      </c>
      <c r="E461" s="425"/>
      <c r="F461" s="428">
        <v>25</v>
      </c>
      <c r="G461" s="425"/>
      <c r="H461" s="298" t="s">
        <v>810</v>
      </c>
      <c r="I461" s="427" t="s">
        <v>339</v>
      </c>
      <c r="J461" s="425"/>
    </row>
    <row r="462" spans="2:10" ht="15" customHeight="1" x14ac:dyDescent="0.25">
      <c r="B462" s="427">
        <v>52</v>
      </c>
      <c r="C462" s="425"/>
      <c r="D462" s="427" t="s">
        <v>807</v>
      </c>
      <c r="E462" s="425"/>
      <c r="F462" s="428">
        <v>25</v>
      </c>
      <c r="G462" s="425"/>
      <c r="H462" s="298" t="s">
        <v>810</v>
      </c>
      <c r="I462" s="427" t="s">
        <v>339</v>
      </c>
      <c r="J462" s="425"/>
    </row>
    <row r="463" spans="2:10" ht="15" customHeight="1" x14ac:dyDescent="0.25">
      <c r="B463" s="427">
        <v>53</v>
      </c>
      <c r="C463" s="425"/>
      <c r="D463" s="427" t="s">
        <v>807</v>
      </c>
      <c r="E463" s="425"/>
      <c r="F463" s="428">
        <v>40</v>
      </c>
      <c r="G463" s="425"/>
      <c r="H463" s="298" t="s">
        <v>810</v>
      </c>
      <c r="I463" s="427" t="s">
        <v>339</v>
      </c>
      <c r="J463" s="425"/>
    </row>
    <row r="464" spans="2:10" ht="15" customHeight="1" x14ac:dyDescent="0.25">
      <c r="B464" s="427">
        <v>54</v>
      </c>
      <c r="C464" s="425"/>
      <c r="D464" s="427" t="s">
        <v>807</v>
      </c>
      <c r="E464" s="425"/>
      <c r="F464" s="428">
        <v>10</v>
      </c>
      <c r="G464" s="425"/>
      <c r="H464" s="298" t="s">
        <v>810</v>
      </c>
      <c r="I464" s="427" t="s">
        <v>339</v>
      </c>
      <c r="J464" s="425"/>
    </row>
    <row r="465" spans="2:10" ht="15" customHeight="1" x14ac:dyDescent="0.25">
      <c r="B465" s="427">
        <v>55</v>
      </c>
      <c r="C465" s="425"/>
      <c r="D465" s="427" t="s">
        <v>807</v>
      </c>
      <c r="E465" s="425"/>
      <c r="F465" s="428">
        <v>40</v>
      </c>
      <c r="G465" s="425"/>
      <c r="H465" s="298" t="s">
        <v>810</v>
      </c>
      <c r="I465" s="427" t="s">
        <v>339</v>
      </c>
      <c r="J465" s="425"/>
    </row>
    <row r="466" spans="2:10" ht="15" customHeight="1" x14ac:dyDescent="0.25">
      <c r="B466" s="427">
        <v>56</v>
      </c>
      <c r="C466" s="425"/>
      <c r="D466" s="427" t="s">
        <v>807</v>
      </c>
      <c r="E466" s="425"/>
      <c r="F466" s="428">
        <v>10</v>
      </c>
      <c r="G466" s="425"/>
      <c r="H466" s="298" t="s">
        <v>810</v>
      </c>
      <c r="I466" s="427" t="s">
        <v>339</v>
      </c>
      <c r="J466" s="425"/>
    </row>
    <row r="467" spans="2:10" ht="15" customHeight="1" x14ac:dyDescent="0.25">
      <c r="B467" s="427">
        <v>57</v>
      </c>
      <c r="C467" s="425"/>
      <c r="D467" s="427" t="s">
        <v>807</v>
      </c>
      <c r="E467" s="425"/>
      <c r="F467" s="428">
        <v>25</v>
      </c>
      <c r="G467" s="425"/>
      <c r="H467" s="298" t="s">
        <v>810</v>
      </c>
      <c r="I467" s="427" t="s">
        <v>339</v>
      </c>
      <c r="J467" s="425"/>
    </row>
    <row r="468" spans="2:10" ht="15" customHeight="1" x14ac:dyDescent="0.25">
      <c r="B468" s="427">
        <v>58</v>
      </c>
      <c r="C468" s="425"/>
      <c r="D468" s="427" t="s">
        <v>807</v>
      </c>
      <c r="E468" s="425"/>
      <c r="F468" s="428">
        <v>40</v>
      </c>
      <c r="G468" s="425"/>
      <c r="H468" s="298" t="s">
        <v>810</v>
      </c>
      <c r="I468" s="427" t="s">
        <v>339</v>
      </c>
      <c r="J468" s="425"/>
    </row>
    <row r="469" spans="2:10" ht="15" customHeight="1" x14ac:dyDescent="0.25">
      <c r="B469" s="427">
        <v>59</v>
      </c>
      <c r="C469" s="425"/>
      <c r="D469" s="427" t="s">
        <v>807</v>
      </c>
      <c r="E469" s="425"/>
      <c r="F469" s="428">
        <v>25</v>
      </c>
      <c r="G469" s="425"/>
      <c r="H469" s="298" t="s">
        <v>810</v>
      </c>
      <c r="I469" s="427" t="s">
        <v>339</v>
      </c>
      <c r="J469" s="425"/>
    </row>
    <row r="470" spans="2:10" ht="15" customHeight="1" x14ac:dyDescent="0.25">
      <c r="B470" s="427">
        <v>60</v>
      </c>
      <c r="C470" s="425"/>
      <c r="D470" s="427" t="s">
        <v>807</v>
      </c>
      <c r="E470" s="425"/>
      <c r="F470" s="428">
        <v>10</v>
      </c>
      <c r="G470" s="425"/>
      <c r="H470" s="298" t="s">
        <v>810</v>
      </c>
      <c r="I470" s="427" t="s">
        <v>339</v>
      </c>
      <c r="J470" s="425"/>
    </row>
    <row r="471" spans="2:10" ht="15" customHeight="1" x14ac:dyDescent="0.25">
      <c r="B471" s="427">
        <v>61</v>
      </c>
      <c r="C471" s="425"/>
      <c r="D471" s="427" t="s">
        <v>807</v>
      </c>
      <c r="E471" s="425"/>
      <c r="F471" s="428">
        <v>25</v>
      </c>
      <c r="G471" s="425"/>
      <c r="H471" s="298" t="s">
        <v>810</v>
      </c>
      <c r="I471" s="427" t="s">
        <v>339</v>
      </c>
      <c r="J471" s="425"/>
    </row>
    <row r="472" spans="2:10" ht="15" customHeight="1" x14ac:dyDescent="0.25">
      <c r="B472" s="427">
        <v>62</v>
      </c>
      <c r="C472" s="425"/>
      <c r="D472" s="427" t="s">
        <v>807</v>
      </c>
      <c r="E472" s="425"/>
      <c r="F472" s="428">
        <v>40</v>
      </c>
      <c r="G472" s="425"/>
      <c r="H472" s="298" t="s">
        <v>810</v>
      </c>
      <c r="I472" s="427" t="s">
        <v>339</v>
      </c>
      <c r="J472" s="425"/>
    </row>
    <row r="473" spans="2:10" ht="15" customHeight="1" x14ac:dyDescent="0.25">
      <c r="B473" s="427">
        <v>63</v>
      </c>
      <c r="C473" s="425"/>
      <c r="D473" s="427" t="s">
        <v>807</v>
      </c>
      <c r="E473" s="425"/>
      <c r="F473" s="428">
        <v>10</v>
      </c>
      <c r="G473" s="425"/>
      <c r="H473" s="298" t="s">
        <v>810</v>
      </c>
      <c r="I473" s="427" t="s">
        <v>339</v>
      </c>
      <c r="J473" s="425"/>
    </row>
    <row r="474" spans="2:10" ht="15" customHeight="1" x14ac:dyDescent="0.25">
      <c r="B474" s="427">
        <v>64</v>
      </c>
      <c r="C474" s="425"/>
      <c r="D474" s="427" t="s">
        <v>807</v>
      </c>
      <c r="E474" s="425"/>
      <c r="F474" s="428">
        <v>30</v>
      </c>
      <c r="G474" s="425"/>
      <c r="H474" s="298" t="s">
        <v>749</v>
      </c>
      <c r="I474" s="427" t="s">
        <v>339</v>
      </c>
      <c r="J474" s="425"/>
    </row>
    <row r="475" spans="2:10" ht="15" customHeight="1" x14ac:dyDescent="0.25">
      <c r="B475" s="427">
        <v>65</v>
      </c>
      <c r="C475" s="425"/>
      <c r="D475" s="427" t="s">
        <v>807</v>
      </c>
      <c r="E475" s="425"/>
      <c r="F475" s="428">
        <v>90</v>
      </c>
      <c r="G475" s="425"/>
      <c r="H475" s="298" t="s">
        <v>749</v>
      </c>
      <c r="I475" s="427" t="s">
        <v>339</v>
      </c>
      <c r="J475" s="425"/>
    </row>
    <row r="476" spans="2:10" ht="15" customHeight="1" x14ac:dyDescent="0.25">
      <c r="B476" s="427">
        <v>66</v>
      </c>
      <c r="C476" s="425"/>
      <c r="D476" s="427" t="s">
        <v>807</v>
      </c>
      <c r="E476" s="425"/>
      <c r="F476" s="428">
        <v>50</v>
      </c>
      <c r="G476" s="425"/>
      <c r="H476" s="298" t="s">
        <v>749</v>
      </c>
      <c r="I476" s="427" t="s">
        <v>339</v>
      </c>
      <c r="J476" s="425"/>
    </row>
    <row r="477" spans="2:10" ht="15" customHeight="1" x14ac:dyDescent="0.25">
      <c r="B477" s="427">
        <v>67</v>
      </c>
      <c r="C477" s="425"/>
      <c r="D477" s="427" t="s">
        <v>807</v>
      </c>
      <c r="E477" s="425"/>
      <c r="F477" s="428">
        <v>50</v>
      </c>
      <c r="G477" s="425"/>
      <c r="H477" s="298" t="s">
        <v>749</v>
      </c>
      <c r="I477" s="427" t="s">
        <v>339</v>
      </c>
      <c r="J477" s="425"/>
    </row>
    <row r="478" spans="2:10" ht="15" customHeight="1" x14ac:dyDescent="0.25">
      <c r="B478" s="427">
        <v>68</v>
      </c>
      <c r="C478" s="425"/>
      <c r="D478" s="427" t="s">
        <v>807</v>
      </c>
      <c r="E478" s="425"/>
      <c r="F478" s="428">
        <v>30</v>
      </c>
      <c r="G478" s="425"/>
      <c r="H478" s="298" t="s">
        <v>749</v>
      </c>
      <c r="I478" s="427" t="s">
        <v>339</v>
      </c>
      <c r="J478" s="425"/>
    </row>
    <row r="479" spans="2:10" ht="15" customHeight="1" x14ac:dyDescent="0.25">
      <c r="B479" s="427">
        <v>69</v>
      </c>
      <c r="C479" s="425"/>
      <c r="D479" s="427" t="s">
        <v>807</v>
      </c>
      <c r="E479" s="425"/>
      <c r="F479" s="428">
        <v>90</v>
      </c>
      <c r="G479" s="425"/>
      <c r="H479" s="298" t="s">
        <v>749</v>
      </c>
      <c r="I479" s="427" t="s">
        <v>339</v>
      </c>
      <c r="J479" s="425"/>
    </row>
    <row r="480" spans="2:10" x14ac:dyDescent="0.25">
      <c r="B480" s="424"/>
      <c r="C480" s="425"/>
      <c r="D480" s="424" t="s">
        <v>210</v>
      </c>
      <c r="E480" s="425"/>
      <c r="F480" s="426">
        <v>1915</v>
      </c>
      <c r="G480" s="425"/>
      <c r="H480" s="297"/>
      <c r="I480" s="424"/>
      <c r="J480" s="425"/>
    </row>
    <row r="481" spans="2:10" ht="45.6" customHeight="1" x14ac:dyDescent="0.25">
      <c r="B481" s="429" t="s">
        <v>811</v>
      </c>
      <c r="C481" s="430"/>
      <c r="D481" s="430"/>
      <c r="E481" s="430"/>
      <c r="F481" s="430"/>
      <c r="G481" s="430"/>
      <c r="H481" s="430"/>
      <c r="I481" s="430"/>
      <c r="J481" s="430"/>
    </row>
    <row r="482" spans="2:10" ht="15" customHeight="1" x14ac:dyDescent="0.25">
      <c r="B482" s="424" t="s">
        <v>181</v>
      </c>
      <c r="C482" s="425"/>
      <c r="D482" s="424" t="s">
        <v>182</v>
      </c>
      <c r="E482" s="425"/>
      <c r="F482" s="424" t="s">
        <v>183</v>
      </c>
      <c r="G482" s="425"/>
      <c r="H482" s="297" t="s">
        <v>184</v>
      </c>
      <c r="I482" s="424" t="s">
        <v>185</v>
      </c>
      <c r="J482" s="425"/>
    </row>
    <row r="483" spans="2:10" ht="15" customHeight="1" x14ac:dyDescent="0.25">
      <c r="B483" s="427">
        <v>1</v>
      </c>
      <c r="C483" s="425"/>
      <c r="D483" s="427" t="s">
        <v>812</v>
      </c>
      <c r="E483" s="425"/>
      <c r="F483" s="428">
        <v>428.46</v>
      </c>
      <c r="G483" s="425"/>
      <c r="H483" s="298" t="s">
        <v>433</v>
      </c>
      <c r="I483" s="427" t="s">
        <v>813</v>
      </c>
      <c r="J483" s="425"/>
    </row>
    <row r="484" spans="2:10" ht="15" customHeight="1" x14ac:dyDescent="0.25">
      <c r="B484" s="427">
        <v>2</v>
      </c>
      <c r="C484" s="425"/>
      <c r="D484" s="427" t="s">
        <v>812</v>
      </c>
      <c r="E484" s="425"/>
      <c r="F484" s="428">
        <v>1851.37</v>
      </c>
      <c r="G484" s="425"/>
      <c r="H484" s="298" t="s">
        <v>683</v>
      </c>
      <c r="I484" s="427" t="s">
        <v>814</v>
      </c>
      <c r="J484" s="425"/>
    </row>
    <row r="485" spans="2:10" ht="15" customHeight="1" x14ac:dyDescent="0.25">
      <c r="B485" s="427">
        <v>3</v>
      </c>
      <c r="C485" s="425"/>
      <c r="D485" s="427" t="s">
        <v>812</v>
      </c>
      <c r="E485" s="425"/>
      <c r="F485" s="428">
        <v>820.15</v>
      </c>
      <c r="G485" s="425"/>
      <c r="H485" s="298" t="s">
        <v>492</v>
      </c>
      <c r="I485" s="427" t="s">
        <v>814</v>
      </c>
      <c r="J485" s="425"/>
    </row>
    <row r="486" spans="2:10" ht="15" customHeight="1" x14ac:dyDescent="0.25">
      <c r="B486" s="427">
        <v>4</v>
      </c>
      <c r="C486" s="425"/>
      <c r="D486" s="427" t="s">
        <v>812</v>
      </c>
      <c r="E486" s="425"/>
      <c r="F486" s="428">
        <v>753.12</v>
      </c>
      <c r="G486" s="425"/>
      <c r="H486" s="298" t="s">
        <v>749</v>
      </c>
      <c r="I486" s="427" t="s">
        <v>814</v>
      </c>
      <c r="J486" s="425"/>
    </row>
    <row r="487" spans="2:10" ht="15" customHeight="1" x14ac:dyDescent="0.25">
      <c r="B487" s="427">
        <v>5</v>
      </c>
      <c r="C487" s="425"/>
      <c r="D487" s="427" t="s">
        <v>812</v>
      </c>
      <c r="E487" s="425"/>
      <c r="F487" s="428">
        <v>6125.65</v>
      </c>
      <c r="G487" s="425"/>
      <c r="H487" s="298" t="s">
        <v>433</v>
      </c>
      <c r="I487" s="427" t="s">
        <v>814</v>
      </c>
      <c r="J487" s="425"/>
    </row>
    <row r="488" spans="2:10" ht="15" customHeight="1" x14ac:dyDescent="0.25">
      <c r="B488" s="427">
        <v>6</v>
      </c>
      <c r="C488" s="425"/>
      <c r="D488" s="427" t="s">
        <v>812</v>
      </c>
      <c r="E488" s="425"/>
      <c r="F488" s="428">
        <v>4050.1</v>
      </c>
      <c r="G488" s="425"/>
      <c r="H488" s="298" t="s">
        <v>749</v>
      </c>
      <c r="I488" s="427" t="s">
        <v>814</v>
      </c>
      <c r="J488" s="425"/>
    </row>
    <row r="489" spans="2:10" x14ac:dyDescent="0.25">
      <c r="B489" s="424"/>
      <c r="C489" s="425"/>
      <c r="D489" s="424" t="s">
        <v>210</v>
      </c>
      <c r="E489" s="425"/>
      <c r="F489" s="426">
        <v>14028.85</v>
      </c>
      <c r="G489" s="425"/>
      <c r="H489" s="297"/>
      <c r="I489" s="424"/>
      <c r="J489" s="425"/>
    </row>
    <row r="490" spans="2:10" ht="45.6" customHeight="1" x14ac:dyDescent="0.25">
      <c r="B490" s="429" t="s">
        <v>815</v>
      </c>
      <c r="C490" s="430"/>
      <c r="D490" s="430"/>
      <c r="E490" s="430"/>
      <c r="F490" s="430"/>
      <c r="G490" s="430"/>
      <c r="H490" s="430"/>
      <c r="I490" s="430"/>
      <c r="J490" s="430"/>
    </row>
    <row r="491" spans="2:10" ht="15" customHeight="1" x14ac:dyDescent="0.25">
      <c r="B491" s="424" t="s">
        <v>181</v>
      </c>
      <c r="C491" s="425"/>
      <c r="D491" s="424" t="s">
        <v>182</v>
      </c>
      <c r="E491" s="425"/>
      <c r="F491" s="424" t="s">
        <v>183</v>
      </c>
      <c r="G491" s="425"/>
      <c r="H491" s="297" t="s">
        <v>184</v>
      </c>
      <c r="I491" s="424" t="s">
        <v>185</v>
      </c>
      <c r="J491" s="425"/>
    </row>
    <row r="492" spans="2:10" ht="15" customHeight="1" x14ac:dyDescent="0.25">
      <c r="B492" s="427">
        <v>1</v>
      </c>
      <c r="C492" s="425"/>
      <c r="D492" s="427" t="s">
        <v>816</v>
      </c>
      <c r="E492" s="425"/>
      <c r="F492" s="428">
        <v>10</v>
      </c>
      <c r="G492" s="425"/>
      <c r="H492" s="298" t="s">
        <v>320</v>
      </c>
      <c r="I492" s="427" t="s">
        <v>817</v>
      </c>
      <c r="J492" s="425"/>
    </row>
    <row r="493" spans="2:10" ht="15" customHeight="1" x14ac:dyDescent="0.25">
      <c r="B493" s="427">
        <v>2</v>
      </c>
      <c r="C493" s="425"/>
      <c r="D493" s="427" t="s">
        <v>118</v>
      </c>
      <c r="E493" s="425"/>
      <c r="F493" s="428">
        <v>10</v>
      </c>
      <c r="G493" s="425"/>
      <c r="H493" s="298" t="s">
        <v>330</v>
      </c>
      <c r="I493" s="427" t="s">
        <v>817</v>
      </c>
      <c r="J493" s="425"/>
    </row>
    <row r="494" spans="2:10" ht="15" customHeight="1" x14ac:dyDescent="0.25">
      <c r="B494" s="427">
        <v>3</v>
      </c>
      <c r="C494" s="425"/>
      <c r="D494" s="427" t="s">
        <v>118</v>
      </c>
      <c r="E494" s="425"/>
      <c r="F494" s="428">
        <v>10</v>
      </c>
      <c r="G494" s="425"/>
      <c r="H494" s="298" t="s">
        <v>330</v>
      </c>
      <c r="I494" s="427" t="s">
        <v>817</v>
      </c>
      <c r="J494" s="425"/>
    </row>
    <row r="495" spans="2:10" ht="15" customHeight="1" x14ac:dyDescent="0.25">
      <c r="B495" s="427">
        <v>4</v>
      </c>
      <c r="C495" s="425"/>
      <c r="D495" s="427" t="s">
        <v>118</v>
      </c>
      <c r="E495" s="425"/>
      <c r="F495" s="428">
        <v>10</v>
      </c>
      <c r="G495" s="425"/>
      <c r="H495" s="298" t="s">
        <v>330</v>
      </c>
      <c r="I495" s="427" t="s">
        <v>817</v>
      </c>
      <c r="J495" s="425"/>
    </row>
    <row r="496" spans="2:10" ht="15" customHeight="1" x14ac:dyDescent="0.25">
      <c r="B496" s="427">
        <v>5</v>
      </c>
      <c r="C496" s="425"/>
      <c r="D496" s="427" t="s">
        <v>118</v>
      </c>
      <c r="E496" s="425"/>
      <c r="F496" s="428">
        <v>10</v>
      </c>
      <c r="G496" s="425"/>
      <c r="H496" s="298" t="s">
        <v>330</v>
      </c>
      <c r="I496" s="427" t="s">
        <v>817</v>
      </c>
      <c r="J496" s="425"/>
    </row>
    <row r="497" spans="2:10" ht="15" customHeight="1" x14ac:dyDescent="0.25">
      <c r="B497" s="427">
        <v>6</v>
      </c>
      <c r="C497" s="425"/>
      <c r="D497" s="427" t="s">
        <v>118</v>
      </c>
      <c r="E497" s="425"/>
      <c r="F497" s="428">
        <v>10</v>
      </c>
      <c r="G497" s="425"/>
      <c r="H497" s="298" t="s">
        <v>484</v>
      </c>
      <c r="I497" s="427" t="s">
        <v>817</v>
      </c>
      <c r="J497" s="425"/>
    </row>
    <row r="498" spans="2:10" ht="15" customHeight="1" x14ac:dyDescent="0.25">
      <c r="B498" s="427">
        <v>7</v>
      </c>
      <c r="C498" s="425"/>
      <c r="D498" s="427" t="s">
        <v>816</v>
      </c>
      <c r="E498" s="425"/>
      <c r="F498" s="428">
        <v>20</v>
      </c>
      <c r="G498" s="425"/>
      <c r="H498" s="298" t="s">
        <v>736</v>
      </c>
      <c r="I498" s="427" t="s">
        <v>817</v>
      </c>
      <c r="J498" s="425"/>
    </row>
    <row r="499" spans="2:10" ht="15" customHeight="1" x14ac:dyDescent="0.25">
      <c r="B499" s="427">
        <v>8</v>
      </c>
      <c r="C499" s="425"/>
      <c r="D499" s="427" t="s">
        <v>816</v>
      </c>
      <c r="E499" s="425"/>
      <c r="F499" s="428">
        <v>10</v>
      </c>
      <c r="G499" s="425"/>
      <c r="H499" s="298" t="s">
        <v>808</v>
      </c>
      <c r="I499" s="427" t="s">
        <v>817</v>
      </c>
      <c r="J499" s="425"/>
    </row>
    <row r="500" spans="2:10" ht="15" customHeight="1" x14ac:dyDescent="0.25">
      <c r="B500" s="427">
        <v>9</v>
      </c>
      <c r="C500" s="425"/>
      <c r="D500" s="427" t="s">
        <v>816</v>
      </c>
      <c r="E500" s="425"/>
      <c r="F500" s="428">
        <v>10</v>
      </c>
      <c r="G500" s="425"/>
      <c r="H500" s="298" t="s">
        <v>808</v>
      </c>
      <c r="I500" s="427" t="s">
        <v>817</v>
      </c>
      <c r="J500" s="425"/>
    </row>
    <row r="501" spans="2:10" ht="15" customHeight="1" x14ac:dyDescent="0.25">
      <c r="B501" s="427">
        <v>10</v>
      </c>
      <c r="C501" s="425"/>
      <c r="D501" s="427" t="s">
        <v>816</v>
      </c>
      <c r="E501" s="425"/>
      <c r="F501" s="428">
        <v>10</v>
      </c>
      <c r="G501" s="425"/>
      <c r="H501" s="298" t="s">
        <v>808</v>
      </c>
      <c r="I501" s="427" t="s">
        <v>817</v>
      </c>
      <c r="J501" s="425"/>
    </row>
    <row r="502" spans="2:10" ht="15" customHeight="1" x14ac:dyDescent="0.25">
      <c r="B502" s="427">
        <v>11</v>
      </c>
      <c r="C502" s="425"/>
      <c r="D502" s="427" t="s">
        <v>816</v>
      </c>
      <c r="E502" s="425"/>
      <c r="F502" s="428">
        <v>10</v>
      </c>
      <c r="G502" s="425"/>
      <c r="H502" s="298" t="s">
        <v>808</v>
      </c>
      <c r="I502" s="427" t="s">
        <v>817</v>
      </c>
      <c r="J502" s="425"/>
    </row>
    <row r="503" spans="2:10" ht="15" customHeight="1" x14ac:dyDescent="0.25">
      <c r="B503" s="427">
        <v>12</v>
      </c>
      <c r="C503" s="425"/>
      <c r="D503" s="427" t="s">
        <v>816</v>
      </c>
      <c r="E503" s="425"/>
      <c r="F503" s="428">
        <v>10</v>
      </c>
      <c r="G503" s="425"/>
      <c r="H503" s="298" t="s">
        <v>808</v>
      </c>
      <c r="I503" s="427" t="s">
        <v>817</v>
      </c>
      <c r="J503" s="425"/>
    </row>
    <row r="504" spans="2:10" ht="15" customHeight="1" x14ac:dyDescent="0.25">
      <c r="B504" s="427">
        <v>13</v>
      </c>
      <c r="C504" s="425"/>
      <c r="D504" s="427" t="s">
        <v>816</v>
      </c>
      <c r="E504" s="425"/>
      <c r="F504" s="428">
        <v>10</v>
      </c>
      <c r="G504" s="425"/>
      <c r="H504" s="298" t="s">
        <v>808</v>
      </c>
      <c r="I504" s="427" t="s">
        <v>817</v>
      </c>
      <c r="J504" s="425"/>
    </row>
    <row r="505" spans="2:10" ht="15" customHeight="1" x14ac:dyDescent="0.25">
      <c r="B505" s="427">
        <v>14</v>
      </c>
      <c r="C505" s="425"/>
      <c r="D505" s="427" t="s">
        <v>816</v>
      </c>
      <c r="E505" s="425"/>
      <c r="F505" s="428">
        <v>10</v>
      </c>
      <c r="G505" s="425"/>
      <c r="H505" s="298" t="s">
        <v>809</v>
      </c>
      <c r="I505" s="427" t="s">
        <v>817</v>
      </c>
      <c r="J505" s="425"/>
    </row>
    <row r="506" spans="2:10" ht="15" customHeight="1" x14ac:dyDescent="0.25">
      <c r="B506" s="427">
        <v>15</v>
      </c>
      <c r="C506" s="425"/>
      <c r="D506" s="427" t="s">
        <v>118</v>
      </c>
      <c r="E506" s="425"/>
      <c r="F506" s="428">
        <v>10</v>
      </c>
      <c r="G506" s="425"/>
      <c r="H506" s="298" t="s">
        <v>520</v>
      </c>
      <c r="I506" s="427" t="s">
        <v>817</v>
      </c>
      <c r="J506" s="425"/>
    </row>
    <row r="507" spans="2:10" ht="15" customHeight="1" x14ac:dyDescent="0.25">
      <c r="B507" s="427">
        <v>16</v>
      </c>
      <c r="C507" s="425"/>
      <c r="D507" s="427" t="s">
        <v>118</v>
      </c>
      <c r="E507" s="425"/>
      <c r="F507" s="428">
        <v>10</v>
      </c>
      <c r="G507" s="425"/>
      <c r="H507" s="298" t="s">
        <v>520</v>
      </c>
      <c r="I507" s="427" t="s">
        <v>817</v>
      </c>
      <c r="J507" s="425"/>
    </row>
    <row r="508" spans="2:10" ht="15" customHeight="1" x14ac:dyDescent="0.25">
      <c r="B508" s="427">
        <v>17</v>
      </c>
      <c r="C508" s="425"/>
      <c r="D508" s="427" t="s">
        <v>118</v>
      </c>
      <c r="E508" s="425"/>
      <c r="F508" s="428">
        <v>10</v>
      </c>
      <c r="G508" s="425"/>
      <c r="H508" s="298" t="s">
        <v>520</v>
      </c>
      <c r="I508" s="427" t="s">
        <v>817</v>
      </c>
      <c r="J508" s="425"/>
    </row>
    <row r="509" spans="2:10" ht="15" customHeight="1" x14ac:dyDescent="0.25">
      <c r="B509" s="427">
        <v>18</v>
      </c>
      <c r="C509" s="425"/>
      <c r="D509" s="427" t="s">
        <v>118</v>
      </c>
      <c r="E509" s="425"/>
      <c r="F509" s="428">
        <v>10</v>
      </c>
      <c r="G509" s="425"/>
      <c r="H509" s="298" t="s">
        <v>520</v>
      </c>
      <c r="I509" s="427" t="s">
        <v>817</v>
      </c>
      <c r="J509" s="425"/>
    </row>
    <row r="510" spans="2:10" ht="15" customHeight="1" x14ac:dyDescent="0.25">
      <c r="B510" s="427">
        <v>19</v>
      </c>
      <c r="C510" s="425"/>
      <c r="D510" s="427" t="s">
        <v>118</v>
      </c>
      <c r="E510" s="425"/>
      <c r="F510" s="428">
        <v>10</v>
      </c>
      <c r="G510" s="425"/>
      <c r="H510" s="298" t="s">
        <v>810</v>
      </c>
      <c r="I510" s="427" t="s">
        <v>817</v>
      </c>
      <c r="J510" s="425"/>
    </row>
    <row r="511" spans="2:10" ht="15" customHeight="1" x14ac:dyDescent="0.25">
      <c r="B511" s="427">
        <v>20</v>
      </c>
      <c r="C511" s="425"/>
      <c r="D511" s="427" t="s">
        <v>118</v>
      </c>
      <c r="E511" s="425"/>
      <c r="F511" s="428">
        <v>10</v>
      </c>
      <c r="G511" s="425"/>
      <c r="H511" s="298" t="s">
        <v>810</v>
      </c>
      <c r="I511" s="427" t="s">
        <v>817</v>
      </c>
      <c r="J511" s="425"/>
    </row>
    <row r="512" spans="2:10" ht="15" customHeight="1" x14ac:dyDescent="0.25">
      <c r="B512" s="427">
        <v>21</v>
      </c>
      <c r="C512" s="425"/>
      <c r="D512" s="427" t="s">
        <v>118</v>
      </c>
      <c r="E512" s="425"/>
      <c r="F512" s="428">
        <v>10</v>
      </c>
      <c r="G512" s="425"/>
      <c r="H512" s="298" t="s">
        <v>810</v>
      </c>
      <c r="I512" s="427" t="s">
        <v>817</v>
      </c>
      <c r="J512" s="425"/>
    </row>
    <row r="513" spans="2:10" ht="15" customHeight="1" x14ac:dyDescent="0.25">
      <c r="B513" s="427">
        <v>22</v>
      </c>
      <c r="C513" s="425"/>
      <c r="D513" s="427" t="s">
        <v>118</v>
      </c>
      <c r="E513" s="425"/>
      <c r="F513" s="428">
        <v>10</v>
      </c>
      <c r="G513" s="425"/>
      <c r="H513" s="298" t="s">
        <v>810</v>
      </c>
      <c r="I513" s="427" t="s">
        <v>817</v>
      </c>
      <c r="J513" s="425"/>
    </row>
    <row r="514" spans="2:10" ht="15" customHeight="1" x14ac:dyDescent="0.25">
      <c r="B514" s="427">
        <v>23</v>
      </c>
      <c r="C514" s="425"/>
      <c r="D514" s="427" t="s">
        <v>118</v>
      </c>
      <c r="E514" s="425"/>
      <c r="F514" s="428">
        <v>10</v>
      </c>
      <c r="G514" s="425"/>
      <c r="H514" s="298" t="s">
        <v>810</v>
      </c>
      <c r="I514" s="427" t="s">
        <v>817</v>
      </c>
      <c r="J514" s="425"/>
    </row>
    <row r="515" spans="2:10" x14ac:dyDescent="0.25">
      <c r="B515" s="424"/>
      <c r="C515" s="425"/>
      <c r="D515" s="424" t="s">
        <v>210</v>
      </c>
      <c r="E515" s="425"/>
      <c r="F515" s="426">
        <v>240</v>
      </c>
      <c r="G515" s="425"/>
      <c r="H515" s="297"/>
      <c r="I515" s="424"/>
      <c r="J515" s="425"/>
    </row>
    <row r="516" spans="2:10" ht="45.6" customHeight="1" x14ac:dyDescent="0.25">
      <c r="B516" s="429" t="s">
        <v>818</v>
      </c>
      <c r="C516" s="430"/>
      <c r="D516" s="430"/>
      <c r="E516" s="430"/>
      <c r="F516" s="430"/>
      <c r="G516" s="430"/>
      <c r="H516" s="430"/>
      <c r="I516" s="430"/>
      <c r="J516" s="430"/>
    </row>
    <row r="517" spans="2:10" ht="15" customHeight="1" x14ac:dyDescent="0.25">
      <c r="B517" s="424" t="s">
        <v>181</v>
      </c>
      <c r="C517" s="425"/>
      <c r="D517" s="424" t="s">
        <v>182</v>
      </c>
      <c r="E517" s="425"/>
      <c r="F517" s="424" t="s">
        <v>183</v>
      </c>
      <c r="G517" s="425"/>
      <c r="H517" s="297" t="s">
        <v>184</v>
      </c>
      <c r="I517" s="424" t="s">
        <v>185</v>
      </c>
      <c r="J517" s="425"/>
    </row>
    <row r="518" spans="2:10" ht="15" customHeight="1" x14ac:dyDescent="0.25">
      <c r="B518" s="427">
        <v>1</v>
      </c>
      <c r="C518" s="425"/>
      <c r="D518" s="427" t="s">
        <v>819</v>
      </c>
      <c r="E518" s="425"/>
      <c r="F518" s="428">
        <v>7965</v>
      </c>
      <c r="G518" s="425"/>
      <c r="H518" s="298" t="s">
        <v>694</v>
      </c>
      <c r="I518" s="427" t="s">
        <v>383</v>
      </c>
      <c r="J518" s="425"/>
    </row>
    <row r="519" spans="2:10" x14ac:dyDescent="0.25">
      <c r="B519" s="424"/>
      <c r="C519" s="425"/>
      <c r="D519" s="424" t="s">
        <v>210</v>
      </c>
      <c r="E519" s="425"/>
      <c r="F519" s="426">
        <v>7965</v>
      </c>
      <c r="G519" s="425"/>
      <c r="H519" s="297"/>
      <c r="I519" s="424"/>
      <c r="J519" s="425"/>
    </row>
    <row r="520" spans="2:10" ht="45.6" customHeight="1" x14ac:dyDescent="0.25">
      <c r="B520" s="429" t="s">
        <v>820</v>
      </c>
      <c r="C520" s="430"/>
      <c r="D520" s="430"/>
      <c r="E520" s="430"/>
      <c r="F520" s="430"/>
      <c r="G520" s="430"/>
      <c r="H520" s="430"/>
      <c r="I520" s="430"/>
      <c r="J520" s="430"/>
    </row>
    <row r="521" spans="2:10" ht="15" customHeight="1" x14ac:dyDescent="0.25">
      <c r="B521" s="424" t="s">
        <v>181</v>
      </c>
      <c r="C521" s="425"/>
      <c r="D521" s="424" t="s">
        <v>182</v>
      </c>
      <c r="E521" s="425"/>
      <c r="F521" s="424" t="s">
        <v>183</v>
      </c>
      <c r="G521" s="425"/>
      <c r="H521" s="297" t="s">
        <v>184</v>
      </c>
      <c r="I521" s="424" t="s">
        <v>185</v>
      </c>
      <c r="J521" s="425"/>
    </row>
    <row r="522" spans="2:10" ht="15" customHeight="1" x14ac:dyDescent="0.25">
      <c r="B522" s="427">
        <v>1</v>
      </c>
      <c r="C522" s="425"/>
      <c r="D522" s="427" t="s">
        <v>821</v>
      </c>
      <c r="E522" s="425"/>
      <c r="F522" s="428">
        <v>74</v>
      </c>
      <c r="G522" s="425"/>
      <c r="H522" s="298" t="s">
        <v>245</v>
      </c>
      <c r="I522" s="427" t="s">
        <v>822</v>
      </c>
      <c r="J522" s="425"/>
    </row>
    <row r="523" spans="2:10" ht="15" customHeight="1" x14ac:dyDescent="0.25">
      <c r="B523" s="427">
        <v>2</v>
      </c>
      <c r="C523" s="425"/>
      <c r="D523" s="427" t="s">
        <v>821</v>
      </c>
      <c r="E523" s="425"/>
      <c r="F523" s="428">
        <v>97.48</v>
      </c>
      <c r="G523" s="425"/>
      <c r="H523" s="298" t="s">
        <v>245</v>
      </c>
      <c r="I523" s="427" t="s">
        <v>823</v>
      </c>
      <c r="J523" s="425"/>
    </row>
    <row r="524" spans="2:10" ht="15" customHeight="1" x14ac:dyDescent="0.25">
      <c r="B524" s="427">
        <v>3</v>
      </c>
      <c r="C524" s="425"/>
      <c r="D524" s="427" t="s">
        <v>821</v>
      </c>
      <c r="E524" s="425"/>
      <c r="F524" s="428">
        <v>1277.5</v>
      </c>
      <c r="G524" s="425"/>
      <c r="H524" s="298" t="s">
        <v>245</v>
      </c>
      <c r="I524" s="427" t="s">
        <v>822</v>
      </c>
      <c r="J524" s="425"/>
    </row>
    <row r="525" spans="2:10" ht="15" customHeight="1" x14ac:dyDescent="0.25">
      <c r="B525" s="427">
        <v>4</v>
      </c>
      <c r="C525" s="425"/>
      <c r="D525" s="427" t="s">
        <v>821</v>
      </c>
      <c r="E525" s="425"/>
      <c r="F525" s="428">
        <v>1740.16</v>
      </c>
      <c r="G525" s="425"/>
      <c r="H525" s="298" t="s">
        <v>433</v>
      </c>
      <c r="I525" s="427" t="s">
        <v>822</v>
      </c>
      <c r="J525" s="425"/>
    </row>
    <row r="526" spans="2:10" ht="15" customHeight="1" x14ac:dyDescent="0.25">
      <c r="B526" s="427">
        <v>5</v>
      </c>
      <c r="C526" s="425"/>
      <c r="D526" s="427" t="s">
        <v>821</v>
      </c>
      <c r="E526" s="425"/>
      <c r="F526" s="428">
        <v>20</v>
      </c>
      <c r="G526" s="425"/>
      <c r="H526" s="298" t="s">
        <v>391</v>
      </c>
      <c r="I526" s="427" t="s">
        <v>823</v>
      </c>
      <c r="J526" s="425"/>
    </row>
    <row r="527" spans="2:10" ht="15" customHeight="1" x14ac:dyDescent="0.25">
      <c r="B527" s="427">
        <v>6</v>
      </c>
      <c r="C527" s="425"/>
      <c r="D527" s="427" t="s">
        <v>821</v>
      </c>
      <c r="E527" s="425"/>
      <c r="F527" s="428">
        <v>32</v>
      </c>
      <c r="G527" s="425"/>
      <c r="H527" s="298" t="s">
        <v>391</v>
      </c>
      <c r="I527" s="427" t="s">
        <v>824</v>
      </c>
      <c r="J527" s="425"/>
    </row>
    <row r="528" spans="2:10" ht="15" customHeight="1" x14ac:dyDescent="0.25">
      <c r="B528" s="427">
        <v>7</v>
      </c>
      <c r="C528" s="425"/>
      <c r="D528" s="427" t="s">
        <v>821</v>
      </c>
      <c r="E528" s="425"/>
      <c r="F528" s="428">
        <v>818.12</v>
      </c>
      <c r="G528" s="425"/>
      <c r="H528" s="298" t="s">
        <v>391</v>
      </c>
      <c r="I528" s="427" t="s">
        <v>822</v>
      </c>
      <c r="J528" s="425"/>
    </row>
    <row r="529" spans="2:10" ht="15" customHeight="1" x14ac:dyDescent="0.25">
      <c r="B529" s="427">
        <v>8</v>
      </c>
      <c r="C529" s="425"/>
      <c r="D529" s="427" t="s">
        <v>821</v>
      </c>
      <c r="E529" s="425"/>
      <c r="F529" s="428">
        <v>590.4</v>
      </c>
      <c r="G529" s="425"/>
      <c r="H529" s="298" t="s">
        <v>391</v>
      </c>
      <c r="I529" s="427" t="s">
        <v>822</v>
      </c>
      <c r="J529" s="425"/>
    </row>
    <row r="530" spans="2:10" ht="15" customHeight="1" x14ac:dyDescent="0.25">
      <c r="B530" s="427">
        <v>9</v>
      </c>
      <c r="C530" s="425"/>
      <c r="D530" s="427" t="s">
        <v>821</v>
      </c>
      <c r="E530" s="425"/>
      <c r="F530" s="428">
        <v>902.98</v>
      </c>
      <c r="G530" s="425"/>
      <c r="H530" s="298" t="s">
        <v>391</v>
      </c>
      <c r="I530" s="427" t="s">
        <v>824</v>
      </c>
      <c r="J530" s="425"/>
    </row>
    <row r="531" spans="2:10" ht="15" customHeight="1" x14ac:dyDescent="0.25">
      <c r="B531" s="427">
        <v>10</v>
      </c>
      <c r="C531" s="425"/>
      <c r="D531" s="427" t="s">
        <v>821</v>
      </c>
      <c r="E531" s="425"/>
      <c r="F531" s="428">
        <v>32</v>
      </c>
      <c r="G531" s="425"/>
      <c r="H531" s="298" t="s">
        <v>391</v>
      </c>
      <c r="I531" s="427" t="s">
        <v>824</v>
      </c>
      <c r="J531" s="425"/>
    </row>
    <row r="532" spans="2:10" ht="15" customHeight="1" x14ac:dyDescent="0.25">
      <c r="B532" s="427">
        <v>11</v>
      </c>
      <c r="C532" s="425"/>
      <c r="D532" s="427" t="s">
        <v>821</v>
      </c>
      <c r="E532" s="425"/>
      <c r="F532" s="428">
        <v>623</v>
      </c>
      <c r="G532" s="425"/>
      <c r="H532" s="298" t="s">
        <v>216</v>
      </c>
      <c r="I532" s="427" t="s">
        <v>822</v>
      </c>
      <c r="J532" s="425"/>
    </row>
    <row r="533" spans="2:10" ht="15" customHeight="1" x14ac:dyDescent="0.25">
      <c r="B533" s="427">
        <v>12</v>
      </c>
      <c r="C533" s="425"/>
      <c r="D533" s="427" t="s">
        <v>821</v>
      </c>
      <c r="E533" s="425"/>
      <c r="F533" s="428">
        <v>2310.46</v>
      </c>
      <c r="G533" s="425"/>
      <c r="H533" s="298" t="s">
        <v>418</v>
      </c>
      <c r="I533" s="427" t="s">
        <v>822</v>
      </c>
      <c r="J533" s="425"/>
    </row>
    <row r="534" spans="2:10" ht="15" customHeight="1" x14ac:dyDescent="0.25">
      <c r="B534" s="427">
        <v>13</v>
      </c>
      <c r="C534" s="425"/>
      <c r="D534" s="427" t="s">
        <v>821</v>
      </c>
      <c r="E534" s="425"/>
      <c r="F534" s="428">
        <v>816.02</v>
      </c>
      <c r="G534" s="425"/>
      <c r="H534" s="298" t="s">
        <v>825</v>
      </c>
      <c r="I534" s="427" t="s">
        <v>824</v>
      </c>
      <c r="J534" s="425"/>
    </row>
    <row r="535" spans="2:10" ht="15" customHeight="1" x14ac:dyDescent="0.25">
      <c r="B535" s="427">
        <v>14</v>
      </c>
      <c r="C535" s="425"/>
      <c r="D535" s="427" t="s">
        <v>821</v>
      </c>
      <c r="E535" s="425"/>
      <c r="F535" s="428">
        <v>206.07</v>
      </c>
      <c r="G535" s="425"/>
      <c r="H535" s="298" t="s">
        <v>418</v>
      </c>
      <c r="I535" s="427" t="s">
        <v>823</v>
      </c>
      <c r="J535" s="425"/>
    </row>
    <row r="536" spans="2:10" ht="15" customHeight="1" x14ac:dyDescent="0.25">
      <c r="B536" s="427">
        <v>15</v>
      </c>
      <c r="C536" s="425"/>
      <c r="D536" s="427" t="s">
        <v>821</v>
      </c>
      <c r="E536" s="425"/>
      <c r="F536" s="428">
        <v>513</v>
      </c>
      <c r="G536" s="425"/>
      <c r="H536" s="298" t="s">
        <v>733</v>
      </c>
      <c r="I536" s="427" t="s">
        <v>824</v>
      </c>
      <c r="J536" s="425"/>
    </row>
    <row r="537" spans="2:10" ht="15" customHeight="1" x14ac:dyDescent="0.25">
      <c r="B537" s="427">
        <v>16</v>
      </c>
      <c r="C537" s="425"/>
      <c r="D537" s="427" t="s">
        <v>821</v>
      </c>
      <c r="E537" s="425"/>
      <c r="F537" s="428">
        <v>116.98</v>
      </c>
      <c r="G537" s="425"/>
      <c r="H537" s="298" t="s">
        <v>749</v>
      </c>
      <c r="I537" s="427" t="s">
        <v>823</v>
      </c>
      <c r="J537" s="425"/>
    </row>
    <row r="538" spans="2:10" ht="15" customHeight="1" x14ac:dyDescent="0.25">
      <c r="B538" s="427">
        <v>17</v>
      </c>
      <c r="C538" s="425"/>
      <c r="D538" s="427" t="s">
        <v>821</v>
      </c>
      <c r="E538" s="425"/>
      <c r="F538" s="428">
        <v>256</v>
      </c>
      <c r="G538" s="425"/>
      <c r="H538" s="298" t="s">
        <v>336</v>
      </c>
      <c r="I538" s="427" t="s">
        <v>779</v>
      </c>
      <c r="J538" s="425"/>
    </row>
    <row r="539" spans="2:10" ht="15" customHeight="1" x14ac:dyDescent="0.25">
      <c r="B539" s="427">
        <v>18</v>
      </c>
      <c r="C539" s="425"/>
      <c r="D539" s="427" t="s">
        <v>821</v>
      </c>
      <c r="E539" s="425"/>
      <c r="F539" s="428">
        <v>1239.82</v>
      </c>
      <c r="G539" s="425"/>
      <c r="H539" s="298" t="s">
        <v>277</v>
      </c>
      <c r="I539" s="427" t="s">
        <v>822</v>
      </c>
      <c r="J539" s="425"/>
    </row>
    <row r="540" spans="2:10" ht="15" customHeight="1" x14ac:dyDescent="0.25">
      <c r="B540" s="427">
        <v>19</v>
      </c>
      <c r="C540" s="425"/>
      <c r="D540" s="427" t="s">
        <v>821</v>
      </c>
      <c r="E540" s="425"/>
      <c r="F540" s="428">
        <v>656.46</v>
      </c>
      <c r="G540" s="425"/>
      <c r="H540" s="298" t="s">
        <v>277</v>
      </c>
      <c r="I540" s="427" t="s">
        <v>823</v>
      </c>
      <c r="J540" s="425"/>
    </row>
    <row r="541" spans="2:10" ht="15" customHeight="1" x14ac:dyDescent="0.25">
      <c r="B541" s="427">
        <v>20</v>
      </c>
      <c r="C541" s="425"/>
      <c r="D541" s="427" t="s">
        <v>821</v>
      </c>
      <c r="E541" s="425"/>
      <c r="F541" s="428">
        <v>1960.82</v>
      </c>
      <c r="G541" s="425"/>
      <c r="H541" s="298" t="s">
        <v>277</v>
      </c>
      <c r="I541" s="427" t="s">
        <v>822</v>
      </c>
      <c r="J541" s="425"/>
    </row>
    <row r="542" spans="2:10" ht="15" customHeight="1" x14ac:dyDescent="0.25">
      <c r="B542" s="427">
        <v>21</v>
      </c>
      <c r="C542" s="425"/>
      <c r="D542" s="427" t="s">
        <v>821</v>
      </c>
      <c r="E542" s="425"/>
      <c r="F542" s="428">
        <v>504</v>
      </c>
      <c r="G542" s="425"/>
      <c r="H542" s="298" t="s">
        <v>433</v>
      </c>
      <c r="I542" s="427" t="s">
        <v>822</v>
      </c>
      <c r="J542" s="425"/>
    </row>
    <row r="543" spans="2:10" ht="15" customHeight="1" x14ac:dyDescent="0.25">
      <c r="B543" s="427">
        <v>22</v>
      </c>
      <c r="C543" s="425"/>
      <c r="D543" s="427" t="s">
        <v>821</v>
      </c>
      <c r="E543" s="425"/>
      <c r="F543" s="428">
        <v>98.5</v>
      </c>
      <c r="G543" s="425"/>
      <c r="H543" s="298" t="s">
        <v>433</v>
      </c>
      <c r="I543" s="427" t="s">
        <v>824</v>
      </c>
      <c r="J543" s="425"/>
    </row>
    <row r="544" spans="2:10" ht="15" customHeight="1" x14ac:dyDescent="0.25">
      <c r="B544" s="427">
        <v>23</v>
      </c>
      <c r="C544" s="425"/>
      <c r="D544" s="427" t="s">
        <v>821</v>
      </c>
      <c r="E544" s="425"/>
      <c r="F544" s="428">
        <v>289.48</v>
      </c>
      <c r="G544" s="425"/>
      <c r="H544" s="298" t="s">
        <v>280</v>
      </c>
      <c r="I544" s="427" t="s">
        <v>826</v>
      </c>
      <c r="J544" s="425"/>
    </row>
    <row r="545" spans="2:10" x14ac:dyDescent="0.25">
      <c r="B545" s="424"/>
      <c r="C545" s="425"/>
      <c r="D545" s="424" t="s">
        <v>210</v>
      </c>
      <c r="E545" s="425"/>
      <c r="F545" s="426">
        <v>15175.249999999996</v>
      </c>
      <c r="G545" s="425"/>
      <c r="H545" s="297"/>
      <c r="I545" s="424"/>
      <c r="J545" s="425"/>
    </row>
    <row r="546" spans="2:10" ht="45.6" customHeight="1" x14ac:dyDescent="0.25">
      <c r="B546" s="429" t="s">
        <v>827</v>
      </c>
      <c r="C546" s="430"/>
      <c r="D546" s="430"/>
      <c r="E546" s="430"/>
      <c r="F546" s="430"/>
      <c r="G546" s="430"/>
      <c r="H546" s="430"/>
      <c r="I546" s="430"/>
      <c r="J546" s="430"/>
    </row>
    <row r="547" spans="2:10" ht="15" customHeight="1" x14ac:dyDescent="0.25">
      <c r="B547" s="424" t="s">
        <v>181</v>
      </c>
      <c r="C547" s="425"/>
      <c r="D547" s="424" t="s">
        <v>182</v>
      </c>
      <c r="E547" s="425"/>
      <c r="F547" s="424" t="s">
        <v>183</v>
      </c>
      <c r="G547" s="425"/>
      <c r="H547" s="297" t="s">
        <v>184</v>
      </c>
      <c r="I547" s="424" t="s">
        <v>185</v>
      </c>
      <c r="J547" s="425"/>
    </row>
    <row r="548" spans="2:10" ht="15" customHeight="1" x14ac:dyDescent="0.25">
      <c r="B548" s="427">
        <v>1</v>
      </c>
      <c r="C548" s="425"/>
      <c r="D548" s="427" t="s">
        <v>828</v>
      </c>
      <c r="E548" s="425"/>
      <c r="F548" s="428">
        <v>15895</v>
      </c>
      <c r="G548" s="425"/>
      <c r="H548" s="298" t="s">
        <v>350</v>
      </c>
      <c r="I548" s="427" t="s">
        <v>829</v>
      </c>
      <c r="J548" s="425"/>
    </row>
    <row r="549" spans="2:10" ht="15" customHeight="1" x14ac:dyDescent="0.25">
      <c r="B549" s="427">
        <v>2</v>
      </c>
      <c r="C549" s="425"/>
      <c r="D549" s="427" t="s">
        <v>828</v>
      </c>
      <c r="E549" s="425"/>
      <c r="F549" s="428">
        <v>15900</v>
      </c>
      <c r="G549" s="425"/>
      <c r="H549" s="298" t="s">
        <v>236</v>
      </c>
      <c r="I549" s="427" t="s">
        <v>829</v>
      </c>
      <c r="J549" s="425"/>
    </row>
    <row r="550" spans="2:10" ht="15" customHeight="1" x14ac:dyDescent="0.25">
      <c r="B550" s="427">
        <v>3</v>
      </c>
      <c r="C550" s="425"/>
      <c r="D550" s="427" t="s">
        <v>830</v>
      </c>
      <c r="E550" s="425"/>
      <c r="F550" s="428">
        <v>15895</v>
      </c>
      <c r="G550" s="425"/>
      <c r="H550" s="298" t="s">
        <v>831</v>
      </c>
      <c r="I550" s="427" t="s">
        <v>832</v>
      </c>
      <c r="J550" s="425"/>
    </row>
    <row r="551" spans="2:10" ht="15" customHeight="1" x14ac:dyDescent="0.25">
      <c r="B551" s="427">
        <v>4</v>
      </c>
      <c r="C551" s="425"/>
      <c r="D551" s="427" t="s">
        <v>828</v>
      </c>
      <c r="E551" s="425"/>
      <c r="F551" s="428">
        <v>15900</v>
      </c>
      <c r="G551" s="425"/>
      <c r="H551" s="298" t="s">
        <v>321</v>
      </c>
      <c r="I551" s="427" t="s">
        <v>829</v>
      </c>
      <c r="J551" s="425"/>
    </row>
    <row r="552" spans="2:10" ht="15" customHeight="1" x14ac:dyDescent="0.25">
      <c r="B552" s="427">
        <v>5</v>
      </c>
      <c r="C552" s="425"/>
      <c r="D552" s="427" t="s">
        <v>828</v>
      </c>
      <c r="E552" s="425"/>
      <c r="F552" s="428">
        <v>15895</v>
      </c>
      <c r="G552" s="425"/>
      <c r="H552" s="298" t="s">
        <v>689</v>
      </c>
      <c r="I552" s="427" t="s">
        <v>829</v>
      </c>
      <c r="J552" s="425"/>
    </row>
    <row r="553" spans="2:10" ht="15" customHeight="1" x14ac:dyDescent="0.25">
      <c r="B553" s="427">
        <v>6</v>
      </c>
      <c r="C553" s="425"/>
      <c r="D553" s="427" t="s">
        <v>828</v>
      </c>
      <c r="E553" s="425"/>
      <c r="F553" s="428">
        <v>15895</v>
      </c>
      <c r="G553" s="425"/>
      <c r="H553" s="298" t="s">
        <v>394</v>
      </c>
      <c r="I553" s="427" t="s">
        <v>829</v>
      </c>
      <c r="J553" s="425"/>
    </row>
    <row r="554" spans="2:10" ht="15" customHeight="1" x14ac:dyDescent="0.25">
      <c r="B554" s="427">
        <v>7</v>
      </c>
      <c r="C554" s="425"/>
      <c r="D554" s="427" t="s">
        <v>828</v>
      </c>
      <c r="E554" s="425"/>
      <c r="F554" s="428">
        <v>15895</v>
      </c>
      <c r="G554" s="425"/>
      <c r="H554" s="298" t="s">
        <v>454</v>
      </c>
      <c r="I554" s="427" t="s">
        <v>829</v>
      </c>
      <c r="J554" s="425"/>
    </row>
    <row r="555" spans="2:10" ht="15" customHeight="1" x14ac:dyDescent="0.25">
      <c r="B555" s="427">
        <v>8</v>
      </c>
      <c r="C555" s="425"/>
      <c r="D555" s="427" t="s">
        <v>828</v>
      </c>
      <c r="E555" s="425"/>
      <c r="F555" s="428">
        <v>15895</v>
      </c>
      <c r="G555" s="425"/>
      <c r="H555" s="298" t="s">
        <v>683</v>
      </c>
      <c r="I555" s="427" t="s">
        <v>829</v>
      </c>
      <c r="J555" s="425"/>
    </row>
    <row r="556" spans="2:10" ht="15" customHeight="1" x14ac:dyDescent="0.25">
      <c r="B556" s="427">
        <v>9</v>
      </c>
      <c r="C556" s="425"/>
      <c r="D556" s="427" t="s">
        <v>828</v>
      </c>
      <c r="E556" s="425"/>
      <c r="F556" s="428">
        <v>15900</v>
      </c>
      <c r="G556" s="425"/>
      <c r="H556" s="298" t="s">
        <v>418</v>
      </c>
      <c r="I556" s="427" t="s">
        <v>829</v>
      </c>
      <c r="J556" s="425"/>
    </row>
    <row r="557" spans="2:10" ht="15" customHeight="1" x14ac:dyDescent="0.25">
      <c r="B557" s="427">
        <v>10</v>
      </c>
      <c r="C557" s="425"/>
      <c r="D557" s="427" t="s">
        <v>828</v>
      </c>
      <c r="E557" s="425"/>
      <c r="F557" s="428">
        <v>15895</v>
      </c>
      <c r="G557" s="425"/>
      <c r="H557" s="298" t="s">
        <v>645</v>
      </c>
      <c r="I557" s="427" t="s">
        <v>829</v>
      </c>
      <c r="J557" s="425"/>
    </row>
    <row r="558" spans="2:10" ht="15" customHeight="1" x14ac:dyDescent="0.25">
      <c r="B558" s="427">
        <v>11</v>
      </c>
      <c r="C558" s="425"/>
      <c r="D558" s="427" t="s">
        <v>828</v>
      </c>
      <c r="E558" s="425"/>
      <c r="F558" s="428">
        <v>15895</v>
      </c>
      <c r="G558" s="425"/>
      <c r="H558" s="298" t="s">
        <v>272</v>
      </c>
      <c r="I558" s="427" t="s">
        <v>829</v>
      </c>
      <c r="J558" s="425"/>
    </row>
    <row r="559" spans="2:10" ht="15" customHeight="1" x14ac:dyDescent="0.25">
      <c r="B559" s="427">
        <v>12</v>
      </c>
      <c r="C559" s="425"/>
      <c r="D559" s="427" t="s">
        <v>828</v>
      </c>
      <c r="E559" s="425"/>
      <c r="F559" s="428">
        <v>15895</v>
      </c>
      <c r="G559" s="425"/>
      <c r="H559" s="298" t="s">
        <v>280</v>
      </c>
      <c r="I559" s="427" t="s">
        <v>829</v>
      </c>
      <c r="J559" s="425"/>
    </row>
    <row r="560" spans="2:10" x14ac:dyDescent="0.25">
      <c r="B560" s="424"/>
      <c r="C560" s="425"/>
      <c r="D560" s="424" t="s">
        <v>210</v>
      </c>
      <c r="E560" s="425"/>
      <c r="F560" s="426">
        <v>190755</v>
      </c>
      <c r="G560" s="425"/>
      <c r="H560" s="297"/>
      <c r="I560" s="424"/>
      <c r="J560" s="425"/>
    </row>
    <row r="561" spans="2:10" ht="45.6" customHeight="1" x14ac:dyDescent="0.25">
      <c r="B561" s="429" t="s">
        <v>833</v>
      </c>
      <c r="C561" s="430"/>
      <c r="D561" s="430"/>
      <c r="E561" s="430"/>
      <c r="F561" s="430"/>
      <c r="G561" s="430"/>
      <c r="H561" s="430"/>
      <c r="I561" s="430"/>
      <c r="J561" s="430"/>
    </row>
    <row r="562" spans="2:10" ht="15" customHeight="1" x14ac:dyDescent="0.25">
      <c r="B562" s="424" t="s">
        <v>181</v>
      </c>
      <c r="C562" s="425"/>
      <c r="D562" s="424" t="s">
        <v>182</v>
      </c>
      <c r="E562" s="425"/>
      <c r="F562" s="424" t="s">
        <v>183</v>
      </c>
      <c r="G562" s="425"/>
      <c r="H562" s="297" t="s">
        <v>184</v>
      </c>
      <c r="I562" s="424" t="s">
        <v>185</v>
      </c>
      <c r="J562" s="425"/>
    </row>
    <row r="563" spans="2:10" ht="15" customHeight="1" x14ac:dyDescent="0.25">
      <c r="B563" s="427">
        <v>1</v>
      </c>
      <c r="C563" s="425"/>
      <c r="D563" s="427" t="s">
        <v>834</v>
      </c>
      <c r="E563" s="425"/>
      <c r="F563" s="428">
        <v>305</v>
      </c>
      <c r="G563" s="425"/>
      <c r="H563" s="298" t="s">
        <v>213</v>
      </c>
      <c r="I563" s="427" t="s">
        <v>669</v>
      </c>
      <c r="J563" s="425"/>
    </row>
    <row r="564" spans="2:10" ht="15" customHeight="1" x14ac:dyDescent="0.25">
      <c r="B564" s="427">
        <v>2</v>
      </c>
      <c r="C564" s="425"/>
      <c r="D564" s="427" t="s">
        <v>835</v>
      </c>
      <c r="E564" s="425"/>
      <c r="F564" s="428">
        <v>590</v>
      </c>
      <c r="G564" s="425"/>
      <c r="H564" s="298" t="s">
        <v>213</v>
      </c>
      <c r="I564" s="427" t="s">
        <v>672</v>
      </c>
      <c r="J564" s="425"/>
    </row>
    <row r="565" spans="2:10" ht="15" customHeight="1" x14ac:dyDescent="0.25">
      <c r="B565" s="427">
        <v>3</v>
      </c>
      <c r="C565" s="425"/>
      <c r="D565" s="427" t="s">
        <v>836</v>
      </c>
      <c r="E565" s="425"/>
      <c r="F565" s="428">
        <v>790.6</v>
      </c>
      <c r="G565" s="425"/>
      <c r="H565" s="298" t="s">
        <v>213</v>
      </c>
      <c r="I565" s="427" t="s">
        <v>678</v>
      </c>
      <c r="J565" s="425"/>
    </row>
    <row r="566" spans="2:10" ht="15" customHeight="1" x14ac:dyDescent="0.25">
      <c r="B566" s="427">
        <v>4</v>
      </c>
      <c r="C566" s="425"/>
      <c r="D566" s="427" t="s">
        <v>837</v>
      </c>
      <c r="E566" s="425"/>
      <c r="F566" s="428">
        <v>1339</v>
      </c>
      <c r="G566" s="425"/>
      <c r="H566" s="298" t="s">
        <v>568</v>
      </c>
      <c r="I566" s="427" t="s">
        <v>746</v>
      </c>
      <c r="J566" s="425"/>
    </row>
    <row r="567" spans="2:10" ht="15" customHeight="1" x14ac:dyDescent="0.25">
      <c r="B567" s="427">
        <v>5</v>
      </c>
      <c r="C567" s="425"/>
      <c r="D567" s="427" t="s">
        <v>834</v>
      </c>
      <c r="E567" s="425"/>
      <c r="F567" s="428">
        <v>305</v>
      </c>
      <c r="G567" s="425"/>
      <c r="H567" s="298" t="s">
        <v>236</v>
      </c>
      <c r="I567" s="427" t="s">
        <v>669</v>
      </c>
      <c r="J567" s="425"/>
    </row>
    <row r="568" spans="2:10" ht="15" customHeight="1" x14ac:dyDescent="0.25">
      <c r="B568" s="427">
        <v>6</v>
      </c>
      <c r="C568" s="425"/>
      <c r="D568" s="427" t="s">
        <v>835</v>
      </c>
      <c r="E568" s="425"/>
      <c r="F568" s="428">
        <v>590</v>
      </c>
      <c r="G568" s="425"/>
      <c r="H568" s="298" t="s">
        <v>242</v>
      </c>
      <c r="I568" s="427" t="s">
        <v>672</v>
      </c>
      <c r="J568" s="425"/>
    </row>
    <row r="569" spans="2:10" ht="15" customHeight="1" x14ac:dyDescent="0.25">
      <c r="B569" s="427">
        <v>7</v>
      </c>
      <c r="C569" s="425"/>
      <c r="D569" s="427" t="s">
        <v>838</v>
      </c>
      <c r="E569" s="425"/>
      <c r="F569" s="428">
        <v>613.6</v>
      </c>
      <c r="G569" s="425"/>
      <c r="H569" s="298" t="s">
        <v>242</v>
      </c>
      <c r="I569" s="427" t="s">
        <v>678</v>
      </c>
      <c r="J569" s="425"/>
    </row>
    <row r="570" spans="2:10" ht="15" customHeight="1" x14ac:dyDescent="0.25">
      <c r="B570" s="427">
        <v>8</v>
      </c>
      <c r="C570" s="425"/>
      <c r="D570" s="427" t="s">
        <v>837</v>
      </c>
      <c r="E570" s="425"/>
      <c r="F570" s="428">
        <v>1339</v>
      </c>
      <c r="G570" s="425"/>
      <c r="H570" s="298" t="s">
        <v>242</v>
      </c>
      <c r="I570" s="427" t="s">
        <v>746</v>
      </c>
      <c r="J570" s="425"/>
    </row>
    <row r="571" spans="2:10" ht="15" customHeight="1" x14ac:dyDescent="0.25">
      <c r="B571" s="427">
        <v>9</v>
      </c>
      <c r="C571" s="425"/>
      <c r="D571" s="427" t="s">
        <v>839</v>
      </c>
      <c r="E571" s="425"/>
      <c r="F571" s="428">
        <v>305</v>
      </c>
      <c r="G571" s="425"/>
      <c r="H571" s="298" t="s">
        <v>264</v>
      </c>
      <c r="I571" s="427" t="s">
        <v>669</v>
      </c>
      <c r="J571" s="425"/>
    </row>
    <row r="572" spans="2:10" ht="15" customHeight="1" x14ac:dyDescent="0.25">
      <c r="B572" s="427">
        <v>10</v>
      </c>
      <c r="C572" s="425"/>
      <c r="D572" s="427" t="s">
        <v>840</v>
      </c>
      <c r="E572" s="425"/>
      <c r="F572" s="428">
        <v>613.6</v>
      </c>
      <c r="G572" s="425"/>
      <c r="H572" s="298" t="s">
        <v>644</v>
      </c>
      <c r="I572" s="427" t="s">
        <v>678</v>
      </c>
      <c r="J572" s="425"/>
    </row>
    <row r="573" spans="2:10" ht="15" customHeight="1" x14ac:dyDescent="0.25">
      <c r="B573" s="427">
        <v>11</v>
      </c>
      <c r="C573" s="425"/>
      <c r="D573" s="427" t="s">
        <v>841</v>
      </c>
      <c r="E573" s="425"/>
      <c r="F573" s="428">
        <v>590</v>
      </c>
      <c r="G573" s="425"/>
      <c r="H573" s="298" t="s">
        <v>264</v>
      </c>
      <c r="I573" s="427" t="s">
        <v>672</v>
      </c>
      <c r="J573" s="425"/>
    </row>
    <row r="574" spans="2:10" ht="15" customHeight="1" x14ac:dyDescent="0.25">
      <c r="B574" s="427">
        <v>12</v>
      </c>
      <c r="C574" s="425"/>
      <c r="D574" s="427" t="s">
        <v>835</v>
      </c>
      <c r="E574" s="425"/>
      <c r="F574" s="428">
        <v>590</v>
      </c>
      <c r="G574" s="425"/>
      <c r="H574" s="298" t="s">
        <v>679</v>
      </c>
      <c r="I574" s="427" t="s">
        <v>672</v>
      </c>
      <c r="J574" s="425"/>
    </row>
    <row r="575" spans="2:10" ht="15" customHeight="1" x14ac:dyDescent="0.25">
      <c r="B575" s="427">
        <v>13</v>
      </c>
      <c r="C575" s="425"/>
      <c r="D575" s="427" t="s">
        <v>840</v>
      </c>
      <c r="E575" s="425"/>
      <c r="F575" s="428">
        <v>613.6</v>
      </c>
      <c r="G575" s="425"/>
      <c r="H575" s="298" t="s">
        <v>644</v>
      </c>
      <c r="I575" s="427" t="s">
        <v>678</v>
      </c>
      <c r="J575" s="425"/>
    </row>
    <row r="576" spans="2:10" ht="15" customHeight="1" x14ac:dyDescent="0.25">
      <c r="B576" s="427">
        <v>14</v>
      </c>
      <c r="C576" s="425"/>
      <c r="D576" s="427" t="s">
        <v>842</v>
      </c>
      <c r="E576" s="425"/>
      <c r="F576" s="428">
        <v>500</v>
      </c>
      <c r="G576" s="425"/>
      <c r="H576" s="298" t="s">
        <v>503</v>
      </c>
      <c r="I576" s="427" t="s">
        <v>672</v>
      </c>
      <c r="J576" s="425"/>
    </row>
    <row r="577" spans="2:10" ht="15" customHeight="1" x14ac:dyDescent="0.25">
      <c r="B577" s="427">
        <v>15</v>
      </c>
      <c r="C577" s="425"/>
      <c r="D577" s="427" t="s">
        <v>837</v>
      </c>
      <c r="E577" s="425"/>
      <c r="F577" s="428">
        <v>1339</v>
      </c>
      <c r="G577" s="425"/>
      <c r="H577" s="298" t="s">
        <v>216</v>
      </c>
      <c r="I577" s="427" t="s">
        <v>746</v>
      </c>
      <c r="J577" s="425"/>
    </row>
    <row r="578" spans="2:10" ht="15" customHeight="1" x14ac:dyDescent="0.25">
      <c r="B578" s="427">
        <v>16</v>
      </c>
      <c r="C578" s="425"/>
      <c r="D578" s="427" t="s">
        <v>843</v>
      </c>
      <c r="E578" s="425"/>
      <c r="F578" s="428">
        <v>305</v>
      </c>
      <c r="G578" s="425"/>
      <c r="H578" s="298" t="s">
        <v>216</v>
      </c>
      <c r="I578" s="427" t="s">
        <v>669</v>
      </c>
      <c r="J578" s="425"/>
    </row>
    <row r="579" spans="2:10" ht="15" customHeight="1" x14ac:dyDescent="0.25">
      <c r="B579" s="427">
        <v>17</v>
      </c>
      <c r="C579" s="425"/>
      <c r="D579" s="427" t="s">
        <v>835</v>
      </c>
      <c r="E579" s="425"/>
      <c r="F579" s="428">
        <v>590</v>
      </c>
      <c r="G579" s="425"/>
      <c r="H579" s="298" t="s">
        <v>382</v>
      </c>
      <c r="I579" s="427" t="s">
        <v>672</v>
      </c>
      <c r="J579" s="425"/>
    </row>
    <row r="580" spans="2:10" ht="15" customHeight="1" x14ac:dyDescent="0.25">
      <c r="B580" s="427">
        <v>18</v>
      </c>
      <c r="C580" s="425"/>
      <c r="D580" s="427" t="s">
        <v>844</v>
      </c>
      <c r="E580" s="425"/>
      <c r="F580" s="428">
        <v>613.6</v>
      </c>
      <c r="G580" s="425"/>
      <c r="H580" s="298" t="s">
        <v>382</v>
      </c>
      <c r="I580" s="427" t="s">
        <v>678</v>
      </c>
      <c r="J580" s="425"/>
    </row>
    <row r="581" spans="2:10" ht="15" customHeight="1" x14ac:dyDescent="0.25">
      <c r="B581" s="427">
        <v>19</v>
      </c>
      <c r="C581" s="425"/>
      <c r="D581" s="427" t="s">
        <v>837</v>
      </c>
      <c r="E581" s="425"/>
      <c r="F581" s="428">
        <v>1339</v>
      </c>
      <c r="G581" s="425"/>
      <c r="H581" s="298" t="s">
        <v>216</v>
      </c>
      <c r="I581" s="427" t="s">
        <v>746</v>
      </c>
      <c r="J581" s="425"/>
    </row>
    <row r="582" spans="2:10" ht="15" customHeight="1" x14ac:dyDescent="0.25">
      <c r="B582" s="427">
        <v>20</v>
      </c>
      <c r="C582" s="425"/>
      <c r="D582" s="427" t="s">
        <v>843</v>
      </c>
      <c r="E582" s="425"/>
      <c r="F582" s="428">
        <v>305</v>
      </c>
      <c r="G582" s="425"/>
      <c r="H582" s="298" t="s">
        <v>691</v>
      </c>
      <c r="I582" s="427" t="s">
        <v>669</v>
      </c>
      <c r="J582" s="425"/>
    </row>
    <row r="583" spans="2:10" ht="15" customHeight="1" x14ac:dyDescent="0.25">
      <c r="B583" s="427">
        <v>21</v>
      </c>
      <c r="C583" s="425"/>
      <c r="D583" s="427" t="s">
        <v>837</v>
      </c>
      <c r="E583" s="425"/>
      <c r="F583" s="428">
        <v>1339</v>
      </c>
      <c r="G583" s="425"/>
      <c r="H583" s="298" t="s">
        <v>391</v>
      </c>
      <c r="I583" s="427" t="s">
        <v>746</v>
      </c>
      <c r="J583" s="425"/>
    </row>
    <row r="584" spans="2:10" ht="15" customHeight="1" x14ac:dyDescent="0.25">
      <c r="B584" s="427">
        <v>22</v>
      </c>
      <c r="C584" s="425"/>
      <c r="D584" s="427" t="s">
        <v>835</v>
      </c>
      <c r="E584" s="425"/>
      <c r="F584" s="428">
        <v>590</v>
      </c>
      <c r="G584" s="425"/>
      <c r="H584" s="298" t="s">
        <v>391</v>
      </c>
      <c r="I584" s="427" t="s">
        <v>672</v>
      </c>
      <c r="J584" s="425"/>
    </row>
    <row r="585" spans="2:10" ht="15" customHeight="1" x14ac:dyDescent="0.25">
      <c r="B585" s="427">
        <v>23</v>
      </c>
      <c r="C585" s="425"/>
      <c r="D585" s="427" t="s">
        <v>844</v>
      </c>
      <c r="E585" s="425"/>
      <c r="F585" s="428">
        <v>613.6</v>
      </c>
      <c r="G585" s="425"/>
      <c r="H585" s="298" t="s">
        <v>391</v>
      </c>
      <c r="I585" s="427" t="s">
        <v>678</v>
      </c>
      <c r="J585" s="425"/>
    </row>
    <row r="586" spans="2:10" ht="15" customHeight="1" x14ac:dyDescent="0.25">
      <c r="B586" s="427">
        <v>24</v>
      </c>
      <c r="C586" s="425"/>
      <c r="D586" s="427" t="s">
        <v>834</v>
      </c>
      <c r="E586" s="425"/>
      <c r="F586" s="428">
        <v>305</v>
      </c>
      <c r="G586" s="425"/>
      <c r="H586" s="298" t="s">
        <v>706</v>
      </c>
      <c r="I586" s="427" t="s">
        <v>669</v>
      </c>
      <c r="J586" s="425"/>
    </row>
    <row r="587" spans="2:10" ht="15" customHeight="1" x14ac:dyDescent="0.25">
      <c r="B587" s="427">
        <v>25</v>
      </c>
      <c r="C587" s="425"/>
      <c r="D587" s="427" t="s">
        <v>843</v>
      </c>
      <c r="E587" s="425"/>
      <c r="F587" s="428">
        <v>305</v>
      </c>
      <c r="G587" s="425"/>
      <c r="H587" s="298" t="s">
        <v>703</v>
      </c>
      <c r="I587" s="427" t="s">
        <v>669</v>
      </c>
      <c r="J587" s="425"/>
    </row>
    <row r="588" spans="2:10" ht="15" customHeight="1" x14ac:dyDescent="0.25">
      <c r="B588" s="427">
        <v>26</v>
      </c>
      <c r="C588" s="425"/>
      <c r="D588" s="427" t="s">
        <v>845</v>
      </c>
      <c r="E588" s="425"/>
      <c r="F588" s="428">
        <v>613.6</v>
      </c>
      <c r="G588" s="425"/>
      <c r="H588" s="298" t="s">
        <v>706</v>
      </c>
      <c r="I588" s="427" t="s">
        <v>678</v>
      </c>
      <c r="J588" s="425"/>
    </row>
    <row r="589" spans="2:10" ht="15" customHeight="1" x14ac:dyDescent="0.25">
      <c r="B589" s="427">
        <v>27</v>
      </c>
      <c r="C589" s="425"/>
      <c r="D589" s="427" t="s">
        <v>835</v>
      </c>
      <c r="E589" s="425"/>
      <c r="F589" s="428">
        <v>590</v>
      </c>
      <c r="G589" s="425"/>
      <c r="H589" s="298" t="s">
        <v>706</v>
      </c>
      <c r="I589" s="427" t="s">
        <v>672</v>
      </c>
      <c r="J589" s="425"/>
    </row>
    <row r="590" spans="2:10" ht="15" customHeight="1" x14ac:dyDescent="0.25">
      <c r="B590" s="427">
        <v>28</v>
      </c>
      <c r="C590" s="425"/>
      <c r="D590" s="427" t="s">
        <v>846</v>
      </c>
      <c r="E590" s="425"/>
      <c r="F590" s="428">
        <v>1339</v>
      </c>
      <c r="G590" s="425"/>
      <c r="H590" s="298" t="s">
        <v>326</v>
      </c>
      <c r="I590" s="427" t="s">
        <v>746</v>
      </c>
      <c r="J590" s="425"/>
    </row>
    <row r="591" spans="2:10" ht="15" customHeight="1" x14ac:dyDescent="0.25">
      <c r="B591" s="427">
        <v>29</v>
      </c>
      <c r="C591" s="425"/>
      <c r="D591" s="427" t="s">
        <v>834</v>
      </c>
      <c r="E591" s="425"/>
      <c r="F591" s="428">
        <v>305</v>
      </c>
      <c r="G591" s="425"/>
      <c r="H591" s="298" t="s">
        <v>330</v>
      </c>
      <c r="I591" s="427" t="s">
        <v>669</v>
      </c>
      <c r="J591" s="425"/>
    </row>
    <row r="592" spans="2:10" ht="15" customHeight="1" x14ac:dyDescent="0.25">
      <c r="B592" s="427">
        <v>30</v>
      </c>
      <c r="C592" s="425"/>
      <c r="D592" s="427" t="s">
        <v>847</v>
      </c>
      <c r="E592" s="425"/>
      <c r="F592" s="428">
        <v>613.6</v>
      </c>
      <c r="G592" s="425"/>
      <c r="H592" s="298" t="s">
        <v>714</v>
      </c>
      <c r="I592" s="427" t="s">
        <v>678</v>
      </c>
      <c r="J592" s="425"/>
    </row>
    <row r="593" spans="2:10" ht="15" customHeight="1" x14ac:dyDescent="0.25">
      <c r="B593" s="427">
        <v>31</v>
      </c>
      <c r="C593" s="425"/>
      <c r="D593" s="427" t="s">
        <v>846</v>
      </c>
      <c r="E593" s="425"/>
      <c r="F593" s="428">
        <v>1339</v>
      </c>
      <c r="G593" s="425"/>
      <c r="H593" s="298" t="s">
        <v>406</v>
      </c>
      <c r="I593" s="427" t="s">
        <v>746</v>
      </c>
      <c r="J593" s="425"/>
    </row>
    <row r="594" spans="2:10" ht="15" customHeight="1" x14ac:dyDescent="0.25">
      <c r="B594" s="427">
        <v>32</v>
      </c>
      <c r="C594" s="425"/>
      <c r="D594" s="427" t="s">
        <v>848</v>
      </c>
      <c r="E594" s="425"/>
      <c r="F594" s="428">
        <v>1339</v>
      </c>
      <c r="G594" s="425"/>
      <c r="H594" s="298" t="s">
        <v>662</v>
      </c>
      <c r="I594" s="427" t="s">
        <v>746</v>
      </c>
      <c r="J594" s="425"/>
    </row>
    <row r="595" spans="2:10" ht="15" customHeight="1" x14ac:dyDescent="0.25">
      <c r="B595" s="427">
        <v>33</v>
      </c>
      <c r="C595" s="425"/>
      <c r="D595" s="427" t="s">
        <v>847</v>
      </c>
      <c r="E595" s="425"/>
      <c r="F595" s="428">
        <v>613.6</v>
      </c>
      <c r="G595" s="425"/>
      <c r="H595" s="298" t="s">
        <v>412</v>
      </c>
      <c r="I595" s="427" t="s">
        <v>678</v>
      </c>
      <c r="J595" s="425"/>
    </row>
    <row r="596" spans="2:10" ht="15" customHeight="1" x14ac:dyDescent="0.25">
      <c r="B596" s="427">
        <v>34</v>
      </c>
      <c r="C596" s="425"/>
      <c r="D596" s="427" t="s">
        <v>834</v>
      </c>
      <c r="E596" s="425"/>
      <c r="F596" s="428">
        <v>305</v>
      </c>
      <c r="G596" s="425"/>
      <c r="H596" s="298" t="s">
        <v>472</v>
      </c>
      <c r="I596" s="427" t="s">
        <v>669</v>
      </c>
      <c r="J596" s="425"/>
    </row>
    <row r="597" spans="2:10" ht="15" customHeight="1" x14ac:dyDescent="0.25">
      <c r="B597" s="427">
        <v>35</v>
      </c>
      <c r="C597" s="425"/>
      <c r="D597" s="427" t="s">
        <v>849</v>
      </c>
      <c r="E597" s="425"/>
      <c r="F597" s="428">
        <v>590</v>
      </c>
      <c r="G597" s="425"/>
      <c r="H597" s="298" t="s">
        <v>218</v>
      </c>
      <c r="I597" s="427" t="s">
        <v>672</v>
      </c>
      <c r="J597" s="425"/>
    </row>
    <row r="598" spans="2:10" ht="15" customHeight="1" x14ac:dyDescent="0.25">
      <c r="B598" s="427">
        <v>36</v>
      </c>
      <c r="C598" s="425"/>
      <c r="D598" s="427" t="s">
        <v>850</v>
      </c>
      <c r="E598" s="425"/>
      <c r="F598" s="428">
        <v>305</v>
      </c>
      <c r="G598" s="425"/>
      <c r="H598" s="298" t="s">
        <v>206</v>
      </c>
      <c r="I598" s="427" t="s">
        <v>669</v>
      </c>
      <c r="J598" s="425"/>
    </row>
    <row r="599" spans="2:10" ht="15" customHeight="1" x14ac:dyDescent="0.25">
      <c r="B599" s="427">
        <v>37</v>
      </c>
      <c r="C599" s="425"/>
      <c r="D599" s="427" t="s">
        <v>851</v>
      </c>
      <c r="E599" s="425"/>
      <c r="F599" s="428">
        <v>1339</v>
      </c>
      <c r="G599" s="425"/>
      <c r="H599" s="298" t="s">
        <v>645</v>
      </c>
      <c r="I599" s="427" t="s">
        <v>746</v>
      </c>
      <c r="J599" s="425"/>
    </row>
    <row r="600" spans="2:10" ht="15" customHeight="1" x14ac:dyDescent="0.25">
      <c r="B600" s="427">
        <v>38</v>
      </c>
      <c r="C600" s="425"/>
      <c r="D600" s="427" t="s">
        <v>847</v>
      </c>
      <c r="E600" s="425"/>
      <c r="F600" s="428">
        <v>613.6</v>
      </c>
      <c r="G600" s="425"/>
      <c r="H600" s="298" t="s">
        <v>218</v>
      </c>
      <c r="I600" s="427" t="s">
        <v>678</v>
      </c>
      <c r="J600" s="425"/>
    </row>
    <row r="601" spans="2:10" ht="15" customHeight="1" x14ac:dyDescent="0.25">
      <c r="B601" s="427">
        <v>39</v>
      </c>
      <c r="C601" s="425"/>
      <c r="D601" s="427" t="s">
        <v>849</v>
      </c>
      <c r="E601" s="425"/>
      <c r="F601" s="428">
        <v>590</v>
      </c>
      <c r="G601" s="425"/>
      <c r="H601" s="298" t="s">
        <v>645</v>
      </c>
      <c r="I601" s="427" t="s">
        <v>672</v>
      </c>
      <c r="J601" s="425"/>
    </row>
    <row r="602" spans="2:10" ht="15" customHeight="1" x14ac:dyDescent="0.25">
      <c r="B602" s="427">
        <v>40</v>
      </c>
      <c r="C602" s="425"/>
      <c r="D602" s="427" t="s">
        <v>852</v>
      </c>
      <c r="E602" s="425"/>
      <c r="F602" s="428">
        <v>613.6</v>
      </c>
      <c r="G602" s="425"/>
      <c r="H602" s="298" t="s">
        <v>563</v>
      </c>
      <c r="I602" s="427" t="s">
        <v>678</v>
      </c>
      <c r="J602" s="425"/>
    </row>
    <row r="603" spans="2:10" ht="15" customHeight="1" x14ac:dyDescent="0.25">
      <c r="B603" s="427">
        <v>41</v>
      </c>
      <c r="C603" s="425"/>
      <c r="D603" s="427" t="s">
        <v>842</v>
      </c>
      <c r="E603" s="425"/>
      <c r="F603" s="428">
        <v>590</v>
      </c>
      <c r="G603" s="425"/>
      <c r="H603" s="298" t="s">
        <v>563</v>
      </c>
      <c r="I603" s="427" t="s">
        <v>672</v>
      </c>
      <c r="J603" s="425"/>
    </row>
    <row r="604" spans="2:10" ht="15" customHeight="1" x14ac:dyDescent="0.25">
      <c r="B604" s="427">
        <v>42</v>
      </c>
      <c r="C604" s="425"/>
      <c r="D604" s="427" t="s">
        <v>850</v>
      </c>
      <c r="E604" s="425"/>
      <c r="F604" s="428">
        <v>305</v>
      </c>
      <c r="G604" s="425"/>
      <c r="H604" s="298" t="s">
        <v>432</v>
      </c>
      <c r="I604" s="427" t="s">
        <v>669</v>
      </c>
      <c r="J604" s="425"/>
    </row>
    <row r="605" spans="2:10" ht="15" customHeight="1" x14ac:dyDescent="0.25">
      <c r="B605" s="427">
        <v>43</v>
      </c>
      <c r="C605" s="425"/>
      <c r="D605" s="427" t="s">
        <v>851</v>
      </c>
      <c r="E605" s="425"/>
      <c r="F605" s="428">
        <v>1339</v>
      </c>
      <c r="G605" s="425"/>
      <c r="H605" s="298" t="s">
        <v>800</v>
      </c>
      <c r="I605" s="427" t="s">
        <v>746</v>
      </c>
      <c r="J605" s="425"/>
    </row>
    <row r="606" spans="2:10" ht="15" customHeight="1" x14ac:dyDescent="0.25">
      <c r="B606" s="427">
        <v>44</v>
      </c>
      <c r="C606" s="425"/>
      <c r="D606" s="427" t="s">
        <v>852</v>
      </c>
      <c r="E606" s="425"/>
      <c r="F606" s="428">
        <v>613.6</v>
      </c>
      <c r="G606" s="425"/>
      <c r="H606" s="298" t="s">
        <v>277</v>
      </c>
      <c r="I606" s="427" t="s">
        <v>678</v>
      </c>
      <c r="J606" s="425"/>
    </row>
    <row r="607" spans="2:10" ht="15" customHeight="1" x14ac:dyDescent="0.25">
      <c r="B607" s="427">
        <v>45</v>
      </c>
      <c r="C607" s="425"/>
      <c r="D607" s="427" t="s">
        <v>842</v>
      </c>
      <c r="E607" s="425"/>
      <c r="F607" s="428">
        <v>590</v>
      </c>
      <c r="G607" s="425"/>
      <c r="H607" s="298" t="s">
        <v>277</v>
      </c>
      <c r="I607" s="427" t="s">
        <v>672</v>
      </c>
      <c r="J607" s="425"/>
    </row>
    <row r="608" spans="2:10" ht="15" customHeight="1" x14ac:dyDescent="0.25">
      <c r="B608" s="427">
        <v>46</v>
      </c>
      <c r="C608" s="425"/>
      <c r="D608" s="427" t="s">
        <v>851</v>
      </c>
      <c r="E608" s="425"/>
      <c r="F608" s="428">
        <v>1339</v>
      </c>
      <c r="G608" s="425"/>
      <c r="H608" s="298" t="s">
        <v>277</v>
      </c>
      <c r="I608" s="427" t="s">
        <v>746</v>
      </c>
      <c r="J608" s="425"/>
    </row>
    <row r="609" spans="2:10" ht="15" customHeight="1" x14ac:dyDescent="0.25">
      <c r="B609" s="427">
        <v>47</v>
      </c>
      <c r="C609" s="425"/>
      <c r="D609" s="427" t="s">
        <v>850</v>
      </c>
      <c r="E609" s="425"/>
      <c r="F609" s="428">
        <v>305</v>
      </c>
      <c r="G609" s="425"/>
      <c r="H609" s="298" t="s">
        <v>733</v>
      </c>
      <c r="I609" s="427" t="s">
        <v>669</v>
      </c>
      <c r="J609" s="425"/>
    </row>
    <row r="610" spans="2:10" x14ac:dyDescent="0.25">
      <c r="B610" s="424"/>
      <c r="C610" s="425"/>
      <c r="D610" s="424" t="s">
        <v>210</v>
      </c>
      <c r="E610" s="425"/>
      <c r="F610" s="426">
        <v>32919.19999999999</v>
      </c>
      <c r="G610" s="425"/>
      <c r="H610" s="297"/>
      <c r="I610" s="424"/>
      <c r="J610" s="425"/>
    </row>
    <row r="611" spans="2:10" ht="45.6" customHeight="1" x14ac:dyDescent="0.25">
      <c r="B611" s="429" t="s">
        <v>853</v>
      </c>
      <c r="C611" s="430"/>
      <c r="D611" s="430"/>
      <c r="E611" s="430"/>
      <c r="F611" s="430"/>
      <c r="G611" s="430"/>
      <c r="H611" s="430"/>
      <c r="I611" s="430"/>
      <c r="J611" s="430"/>
    </row>
    <row r="612" spans="2:10" ht="15" customHeight="1" x14ac:dyDescent="0.25">
      <c r="B612" s="424" t="s">
        <v>181</v>
      </c>
      <c r="C612" s="425"/>
      <c r="D612" s="424" t="s">
        <v>182</v>
      </c>
      <c r="E612" s="425"/>
      <c r="F612" s="424" t="s">
        <v>183</v>
      </c>
      <c r="G612" s="425"/>
      <c r="H612" s="297" t="s">
        <v>184</v>
      </c>
      <c r="I612" s="424" t="s">
        <v>185</v>
      </c>
      <c r="J612" s="425"/>
    </row>
    <row r="613" spans="2:10" ht="15" customHeight="1" x14ac:dyDescent="0.25">
      <c r="B613" s="427">
        <v>1</v>
      </c>
      <c r="C613" s="425"/>
      <c r="D613" s="427" t="s">
        <v>854</v>
      </c>
      <c r="E613" s="425"/>
      <c r="F613" s="428">
        <v>180</v>
      </c>
      <c r="G613" s="425"/>
      <c r="H613" s="298" t="s">
        <v>233</v>
      </c>
      <c r="I613" s="427" t="s">
        <v>855</v>
      </c>
      <c r="J613" s="425"/>
    </row>
    <row r="614" spans="2:10" ht="15" customHeight="1" x14ac:dyDescent="0.25">
      <c r="B614" s="427">
        <v>2</v>
      </c>
      <c r="C614" s="425"/>
      <c r="D614" s="427" t="s">
        <v>676</v>
      </c>
      <c r="E614" s="425"/>
      <c r="F614" s="428">
        <v>2330</v>
      </c>
      <c r="G614" s="425"/>
      <c r="H614" s="298" t="s">
        <v>245</v>
      </c>
      <c r="I614" s="427" t="s">
        <v>856</v>
      </c>
      <c r="J614" s="425"/>
    </row>
    <row r="615" spans="2:10" ht="15" customHeight="1" x14ac:dyDescent="0.25">
      <c r="B615" s="427">
        <v>3</v>
      </c>
      <c r="C615" s="425"/>
      <c r="D615" s="427" t="s">
        <v>857</v>
      </c>
      <c r="E615" s="425"/>
      <c r="F615" s="428">
        <v>180</v>
      </c>
      <c r="G615" s="425"/>
      <c r="H615" s="298" t="s">
        <v>679</v>
      </c>
      <c r="I615" s="427" t="s">
        <v>855</v>
      </c>
      <c r="J615" s="425"/>
    </row>
    <row r="616" spans="2:10" ht="15" customHeight="1" x14ac:dyDescent="0.25">
      <c r="B616" s="427">
        <v>4</v>
      </c>
      <c r="C616" s="425"/>
      <c r="D616" s="427" t="s">
        <v>854</v>
      </c>
      <c r="E616" s="425"/>
      <c r="F616" s="428">
        <v>180</v>
      </c>
      <c r="G616" s="425"/>
      <c r="H616" s="298" t="s">
        <v>679</v>
      </c>
      <c r="I616" s="427" t="s">
        <v>855</v>
      </c>
      <c r="J616" s="425"/>
    </row>
    <row r="617" spans="2:10" ht="15" customHeight="1" x14ac:dyDescent="0.25">
      <c r="B617" s="427">
        <v>5</v>
      </c>
      <c r="C617" s="425"/>
      <c r="D617" s="427" t="s">
        <v>854</v>
      </c>
      <c r="E617" s="425"/>
      <c r="F617" s="428">
        <v>180</v>
      </c>
      <c r="G617" s="425"/>
      <c r="H617" s="298" t="s">
        <v>216</v>
      </c>
      <c r="I617" s="427" t="s">
        <v>855</v>
      </c>
      <c r="J617" s="425"/>
    </row>
    <row r="618" spans="2:10" ht="15" customHeight="1" x14ac:dyDescent="0.25">
      <c r="B618" s="427">
        <v>6</v>
      </c>
      <c r="C618" s="425"/>
      <c r="D618" s="427" t="s">
        <v>858</v>
      </c>
      <c r="E618" s="425"/>
      <c r="F618" s="428">
        <v>2330</v>
      </c>
      <c r="G618" s="425"/>
      <c r="H618" s="298" t="s">
        <v>319</v>
      </c>
      <c r="I618" s="427" t="s">
        <v>856</v>
      </c>
      <c r="J618" s="425"/>
    </row>
    <row r="619" spans="2:10" ht="15" customHeight="1" x14ac:dyDescent="0.25">
      <c r="B619" s="427">
        <v>7</v>
      </c>
      <c r="C619" s="425"/>
      <c r="D619" s="427" t="s">
        <v>859</v>
      </c>
      <c r="E619" s="425"/>
      <c r="F619" s="428">
        <v>378</v>
      </c>
      <c r="G619" s="425"/>
      <c r="H619" s="298" t="s">
        <v>860</v>
      </c>
      <c r="I619" s="427" t="s">
        <v>861</v>
      </c>
      <c r="J619" s="425"/>
    </row>
    <row r="620" spans="2:10" ht="15" customHeight="1" x14ac:dyDescent="0.25">
      <c r="B620" s="427">
        <v>8</v>
      </c>
      <c r="C620" s="425"/>
      <c r="D620" s="427" t="s">
        <v>854</v>
      </c>
      <c r="E620" s="425"/>
      <c r="F620" s="428">
        <v>180</v>
      </c>
      <c r="G620" s="425"/>
      <c r="H620" s="298" t="s">
        <v>706</v>
      </c>
      <c r="I620" s="427" t="s">
        <v>855</v>
      </c>
      <c r="J620" s="425"/>
    </row>
    <row r="621" spans="2:10" ht="15" customHeight="1" x14ac:dyDescent="0.25">
      <c r="B621" s="427">
        <v>9</v>
      </c>
      <c r="C621" s="425"/>
      <c r="D621" s="427" t="s">
        <v>854</v>
      </c>
      <c r="E621" s="425"/>
      <c r="F621" s="428">
        <v>180</v>
      </c>
      <c r="G621" s="425"/>
      <c r="H621" s="298" t="s">
        <v>400</v>
      </c>
      <c r="I621" s="427" t="s">
        <v>855</v>
      </c>
      <c r="J621" s="425"/>
    </row>
    <row r="622" spans="2:10" ht="15" customHeight="1" x14ac:dyDescent="0.25">
      <c r="B622" s="427">
        <v>10</v>
      </c>
      <c r="C622" s="425"/>
      <c r="D622" s="427" t="s">
        <v>862</v>
      </c>
      <c r="E622" s="425"/>
      <c r="F622" s="428">
        <v>180</v>
      </c>
      <c r="G622" s="425"/>
      <c r="H622" s="298" t="s">
        <v>683</v>
      </c>
      <c r="I622" s="427" t="s">
        <v>855</v>
      </c>
      <c r="J622" s="425"/>
    </row>
    <row r="623" spans="2:10" ht="15" customHeight="1" x14ac:dyDescent="0.25">
      <c r="B623" s="427">
        <v>11</v>
      </c>
      <c r="C623" s="425"/>
      <c r="D623" s="427" t="s">
        <v>862</v>
      </c>
      <c r="E623" s="425"/>
      <c r="F623" s="428">
        <v>180</v>
      </c>
      <c r="G623" s="425"/>
      <c r="H623" s="298" t="s">
        <v>683</v>
      </c>
      <c r="I623" s="427" t="s">
        <v>855</v>
      </c>
      <c r="J623" s="425"/>
    </row>
    <row r="624" spans="2:10" ht="15" customHeight="1" x14ac:dyDescent="0.25">
      <c r="B624" s="427">
        <v>12</v>
      </c>
      <c r="C624" s="425"/>
      <c r="D624" s="427" t="s">
        <v>854</v>
      </c>
      <c r="E624" s="425"/>
      <c r="F624" s="428">
        <v>180</v>
      </c>
      <c r="G624" s="425"/>
      <c r="H624" s="298" t="s">
        <v>749</v>
      </c>
      <c r="I624" s="427" t="s">
        <v>855</v>
      </c>
      <c r="J624" s="425"/>
    </row>
    <row r="625" spans="2:10" ht="15" customHeight="1" x14ac:dyDescent="0.25">
      <c r="B625" s="427">
        <v>13</v>
      </c>
      <c r="C625" s="425"/>
      <c r="D625" s="427" t="s">
        <v>863</v>
      </c>
      <c r="E625" s="425"/>
      <c r="F625" s="428">
        <v>363.8</v>
      </c>
      <c r="G625" s="425"/>
      <c r="H625" s="298" t="s">
        <v>733</v>
      </c>
      <c r="I625" s="427" t="s">
        <v>864</v>
      </c>
      <c r="J625" s="425"/>
    </row>
    <row r="626" spans="2:10" ht="15" customHeight="1" x14ac:dyDescent="0.25">
      <c r="B626" s="427">
        <v>14</v>
      </c>
      <c r="C626" s="425"/>
      <c r="D626" s="427" t="s">
        <v>854</v>
      </c>
      <c r="E626" s="425"/>
      <c r="F626" s="428">
        <v>180</v>
      </c>
      <c r="G626" s="425"/>
      <c r="H626" s="298" t="s">
        <v>749</v>
      </c>
      <c r="I626" s="427" t="s">
        <v>855</v>
      </c>
      <c r="J626" s="425"/>
    </row>
    <row r="627" spans="2:10" ht="15" customHeight="1" x14ac:dyDescent="0.25">
      <c r="B627" s="427">
        <v>15</v>
      </c>
      <c r="C627" s="425"/>
      <c r="D627" s="427" t="s">
        <v>862</v>
      </c>
      <c r="E627" s="425"/>
      <c r="F627" s="428">
        <v>180</v>
      </c>
      <c r="G627" s="425"/>
      <c r="H627" s="298" t="s">
        <v>336</v>
      </c>
      <c r="I627" s="427" t="s">
        <v>855</v>
      </c>
      <c r="J627" s="425"/>
    </row>
    <row r="628" spans="2:10" x14ac:dyDescent="0.25">
      <c r="B628" s="424"/>
      <c r="C628" s="425"/>
      <c r="D628" s="424" t="s">
        <v>210</v>
      </c>
      <c r="E628" s="425"/>
      <c r="F628" s="426">
        <v>7381.8</v>
      </c>
      <c r="G628" s="425"/>
      <c r="H628" s="297"/>
      <c r="I628" s="424"/>
      <c r="J628" s="425"/>
    </row>
    <row r="629" spans="2:10" ht="45.6" customHeight="1" x14ac:dyDescent="0.25">
      <c r="B629" s="429" t="s">
        <v>865</v>
      </c>
      <c r="C629" s="430"/>
      <c r="D629" s="430"/>
      <c r="E629" s="430"/>
      <c r="F629" s="430"/>
      <c r="G629" s="430"/>
      <c r="H629" s="430"/>
      <c r="I629" s="430"/>
      <c r="J629" s="430"/>
    </row>
    <row r="630" spans="2:10" ht="15" customHeight="1" x14ac:dyDescent="0.25">
      <c r="B630" s="424" t="s">
        <v>181</v>
      </c>
      <c r="C630" s="425"/>
      <c r="D630" s="424" t="s">
        <v>182</v>
      </c>
      <c r="E630" s="425"/>
      <c r="F630" s="424" t="s">
        <v>183</v>
      </c>
      <c r="G630" s="425"/>
      <c r="H630" s="297" t="s">
        <v>184</v>
      </c>
      <c r="I630" s="424" t="s">
        <v>185</v>
      </c>
      <c r="J630" s="425"/>
    </row>
    <row r="631" spans="2:10" ht="15" customHeight="1" x14ac:dyDescent="0.25">
      <c r="B631" s="427">
        <v>1</v>
      </c>
      <c r="C631" s="425"/>
      <c r="D631" s="427" t="s">
        <v>128</v>
      </c>
      <c r="E631" s="425"/>
      <c r="F631" s="428">
        <v>995.92</v>
      </c>
      <c r="G631" s="425"/>
      <c r="H631" s="298" t="s">
        <v>213</v>
      </c>
      <c r="I631" s="427" t="s">
        <v>866</v>
      </c>
      <c r="J631" s="425"/>
    </row>
    <row r="632" spans="2:10" ht="15" customHeight="1" x14ac:dyDescent="0.25">
      <c r="B632" s="427">
        <v>2</v>
      </c>
      <c r="C632" s="425"/>
      <c r="D632" s="427" t="s">
        <v>128</v>
      </c>
      <c r="E632" s="425"/>
      <c r="F632" s="428">
        <v>995.92</v>
      </c>
      <c r="G632" s="425"/>
      <c r="H632" s="298" t="s">
        <v>359</v>
      </c>
      <c r="I632" s="427" t="s">
        <v>866</v>
      </c>
      <c r="J632" s="425"/>
    </row>
    <row r="633" spans="2:10" ht="15" customHeight="1" x14ac:dyDescent="0.25">
      <c r="B633" s="427">
        <v>3</v>
      </c>
      <c r="C633" s="425"/>
      <c r="D633" s="427" t="s">
        <v>128</v>
      </c>
      <c r="E633" s="425"/>
      <c r="F633" s="428">
        <v>995.92</v>
      </c>
      <c r="G633" s="425"/>
      <c r="H633" s="298" t="s">
        <v>774</v>
      </c>
      <c r="I633" s="427" t="s">
        <v>866</v>
      </c>
      <c r="J633" s="425"/>
    </row>
    <row r="634" spans="2:10" ht="15" customHeight="1" x14ac:dyDescent="0.25">
      <c r="B634" s="427">
        <v>4</v>
      </c>
      <c r="C634" s="425"/>
      <c r="D634" s="427" t="s">
        <v>128</v>
      </c>
      <c r="E634" s="425"/>
      <c r="F634" s="428">
        <v>995.92</v>
      </c>
      <c r="G634" s="425"/>
      <c r="H634" s="298" t="s">
        <v>321</v>
      </c>
      <c r="I634" s="427" t="s">
        <v>866</v>
      </c>
      <c r="J634" s="425"/>
    </row>
    <row r="635" spans="2:10" ht="15" customHeight="1" x14ac:dyDescent="0.25">
      <c r="B635" s="427">
        <v>5</v>
      </c>
      <c r="C635" s="425"/>
      <c r="D635" s="427" t="s">
        <v>128</v>
      </c>
      <c r="E635" s="425"/>
      <c r="F635" s="428">
        <v>995.92</v>
      </c>
      <c r="G635" s="425"/>
      <c r="H635" s="298" t="s">
        <v>217</v>
      </c>
      <c r="I635" s="427" t="s">
        <v>866</v>
      </c>
      <c r="J635" s="425"/>
    </row>
    <row r="636" spans="2:10" ht="15" customHeight="1" x14ac:dyDescent="0.25">
      <c r="B636" s="427">
        <v>6</v>
      </c>
      <c r="C636" s="425"/>
      <c r="D636" s="427" t="s">
        <v>128</v>
      </c>
      <c r="E636" s="425"/>
      <c r="F636" s="428">
        <v>995.92</v>
      </c>
      <c r="G636" s="425"/>
      <c r="H636" s="298" t="s">
        <v>391</v>
      </c>
      <c r="I636" s="427" t="s">
        <v>866</v>
      </c>
      <c r="J636" s="425"/>
    </row>
    <row r="637" spans="2:10" ht="15" customHeight="1" x14ac:dyDescent="0.25">
      <c r="B637" s="427">
        <v>7</v>
      </c>
      <c r="C637" s="425"/>
      <c r="D637" s="427" t="s">
        <v>128</v>
      </c>
      <c r="E637" s="425"/>
      <c r="F637" s="428">
        <v>995.92</v>
      </c>
      <c r="G637" s="425"/>
      <c r="H637" s="298" t="s">
        <v>454</v>
      </c>
      <c r="I637" s="427" t="s">
        <v>866</v>
      </c>
      <c r="J637" s="425"/>
    </row>
    <row r="638" spans="2:10" ht="15" customHeight="1" x14ac:dyDescent="0.25">
      <c r="B638" s="427">
        <v>8</v>
      </c>
      <c r="C638" s="425"/>
      <c r="D638" s="427" t="s">
        <v>128</v>
      </c>
      <c r="E638" s="425"/>
      <c r="F638" s="428">
        <v>995.92</v>
      </c>
      <c r="G638" s="425"/>
      <c r="H638" s="298" t="s">
        <v>330</v>
      </c>
      <c r="I638" s="427" t="s">
        <v>866</v>
      </c>
      <c r="J638" s="425"/>
    </row>
    <row r="639" spans="2:10" ht="15" customHeight="1" x14ac:dyDescent="0.25">
      <c r="B639" s="427">
        <v>9</v>
      </c>
      <c r="C639" s="425"/>
      <c r="D639" s="427" t="s">
        <v>128</v>
      </c>
      <c r="E639" s="425"/>
      <c r="F639" s="428">
        <v>995.92</v>
      </c>
      <c r="G639" s="425"/>
      <c r="H639" s="298" t="s">
        <v>472</v>
      </c>
      <c r="I639" s="427" t="s">
        <v>866</v>
      </c>
      <c r="J639" s="425"/>
    </row>
    <row r="640" spans="2:10" ht="15" customHeight="1" x14ac:dyDescent="0.25">
      <c r="B640" s="427">
        <v>10</v>
      </c>
      <c r="C640" s="425"/>
      <c r="D640" s="427" t="s">
        <v>128</v>
      </c>
      <c r="E640" s="425"/>
      <c r="F640" s="428">
        <v>995.92</v>
      </c>
      <c r="G640" s="425"/>
      <c r="H640" s="298" t="s">
        <v>420</v>
      </c>
      <c r="I640" s="427" t="s">
        <v>866</v>
      </c>
      <c r="J640" s="425"/>
    </row>
    <row r="641" spans="2:10" ht="15" customHeight="1" x14ac:dyDescent="0.25">
      <c r="B641" s="427">
        <v>11</v>
      </c>
      <c r="C641" s="425"/>
      <c r="D641" s="427" t="s">
        <v>128</v>
      </c>
      <c r="E641" s="425"/>
      <c r="F641" s="428">
        <v>995.92</v>
      </c>
      <c r="G641" s="425"/>
      <c r="H641" s="298" t="s">
        <v>801</v>
      </c>
      <c r="I641" s="427" t="s">
        <v>866</v>
      </c>
      <c r="J641" s="425"/>
    </row>
    <row r="642" spans="2:10" ht="15" customHeight="1" x14ac:dyDescent="0.25">
      <c r="B642" s="427">
        <v>12</v>
      </c>
      <c r="C642" s="425"/>
      <c r="D642" s="427" t="s">
        <v>128</v>
      </c>
      <c r="E642" s="425"/>
      <c r="F642" s="428">
        <v>995.92</v>
      </c>
      <c r="G642" s="425"/>
      <c r="H642" s="298" t="s">
        <v>749</v>
      </c>
      <c r="I642" s="427" t="s">
        <v>866</v>
      </c>
      <c r="J642" s="425"/>
    </row>
    <row r="643" spans="2:10" x14ac:dyDescent="0.25">
      <c r="B643" s="424"/>
      <c r="C643" s="425"/>
      <c r="D643" s="424" t="s">
        <v>210</v>
      </c>
      <c r="E643" s="425"/>
      <c r="F643" s="426">
        <v>11951.04</v>
      </c>
      <c r="G643" s="425"/>
      <c r="H643" s="297"/>
      <c r="I643" s="424"/>
      <c r="J643" s="425"/>
    </row>
    <row r="644" spans="2:10" ht="45.6" customHeight="1" x14ac:dyDescent="0.25">
      <c r="B644" s="429" t="s">
        <v>867</v>
      </c>
      <c r="C644" s="430"/>
      <c r="D644" s="430"/>
      <c r="E644" s="430"/>
      <c r="F644" s="430"/>
      <c r="G644" s="430"/>
      <c r="H644" s="430"/>
      <c r="I644" s="430"/>
      <c r="J644" s="430"/>
    </row>
    <row r="645" spans="2:10" ht="15" customHeight="1" x14ac:dyDescent="0.25">
      <c r="B645" s="424" t="s">
        <v>181</v>
      </c>
      <c r="C645" s="425"/>
      <c r="D645" s="424" t="s">
        <v>182</v>
      </c>
      <c r="E645" s="425"/>
      <c r="F645" s="424" t="s">
        <v>183</v>
      </c>
      <c r="G645" s="425"/>
      <c r="H645" s="297" t="s">
        <v>184</v>
      </c>
      <c r="I645" s="424" t="s">
        <v>185</v>
      </c>
      <c r="J645" s="425"/>
    </row>
    <row r="646" spans="2:10" ht="15" customHeight="1" x14ac:dyDescent="0.25">
      <c r="B646" s="427">
        <v>1</v>
      </c>
      <c r="C646" s="425"/>
      <c r="D646" s="427" t="s">
        <v>868</v>
      </c>
      <c r="E646" s="425"/>
      <c r="F646" s="428">
        <v>350</v>
      </c>
      <c r="G646" s="425"/>
      <c r="H646" s="298" t="s">
        <v>389</v>
      </c>
      <c r="I646" s="427" t="s">
        <v>869</v>
      </c>
      <c r="J646" s="425"/>
    </row>
    <row r="647" spans="2:10" ht="15" customHeight="1" x14ac:dyDescent="0.25">
      <c r="B647" s="427">
        <v>2</v>
      </c>
      <c r="C647" s="425"/>
      <c r="D647" s="427" t="s">
        <v>868</v>
      </c>
      <c r="E647" s="425"/>
      <c r="F647" s="428">
        <v>100</v>
      </c>
      <c r="G647" s="425"/>
      <c r="H647" s="298" t="s">
        <v>389</v>
      </c>
      <c r="I647" s="427" t="s">
        <v>869</v>
      </c>
      <c r="J647" s="425"/>
    </row>
    <row r="648" spans="2:10" ht="15" customHeight="1" x14ac:dyDescent="0.25">
      <c r="B648" s="427">
        <v>3</v>
      </c>
      <c r="C648" s="425"/>
      <c r="D648" s="427" t="s">
        <v>868</v>
      </c>
      <c r="E648" s="425"/>
      <c r="F648" s="428">
        <v>525</v>
      </c>
      <c r="G648" s="425"/>
      <c r="H648" s="298" t="s">
        <v>389</v>
      </c>
      <c r="I648" s="427" t="s">
        <v>870</v>
      </c>
      <c r="J648" s="425"/>
    </row>
    <row r="649" spans="2:10" ht="15" customHeight="1" x14ac:dyDescent="0.25">
      <c r="B649" s="427">
        <v>4</v>
      </c>
      <c r="C649" s="425"/>
      <c r="D649" s="427" t="s">
        <v>868</v>
      </c>
      <c r="E649" s="425"/>
      <c r="F649" s="428">
        <v>90</v>
      </c>
      <c r="G649" s="425"/>
      <c r="H649" s="298" t="s">
        <v>394</v>
      </c>
      <c r="I649" s="427" t="s">
        <v>871</v>
      </c>
      <c r="J649" s="425"/>
    </row>
    <row r="650" spans="2:10" ht="15" customHeight="1" x14ac:dyDescent="0.25">
      <c r="B650" s="427">
        <v>5</v>
      </c>
      <c r="C650" s="425"/>
      <c r="D650" s="427" t="s">
        <v>868</v>
      </c>
      <c r="E650" s="425"/>
      <c r="F650" s="428">
        <v>382.46</v>
      </c>
      <c r="G650" s="425"/>
      <c r="H650" s="298" t="s">
        <v>394</v>
      </c>
      <c r="I650" s="427" t="s">
        <v>872</v>
      </c>
      <c r="J650" s="425"/>
    </row>
    <row r="651" spans="2:10" ht="15" customHeight="1" x14ac:dyDescent="0.25">
      <c r="B651" s="427">
        <v>6</v>
      </c>
      <c r="C651" s="425"/>
      <c r="D651" s="427" t="s">
        <v>868</v>
      </c>
      <c r="E651" s="425"/>
      <c r="F651" s="428">
        <v>150</v>
      </c>
      <c r="G651" s="425"/>
      <c r="H651" s="298" t="s">
        <v>394</v>
      </c>
      <c r="I651" s="427" t="s">
        <v>870</v>
      </c>
      <c r="J651" s="425"/>
    </row>
    <row r="652" spans="2:10" ht="15" customHeight="1" x14ac:dyDescent="0.25">
      <c r="B652" s="427">
        <v>7</v>
      </c>
      <c r="C652" s="425"/>
      <c r="D652" s="427" t="s">
        <v>868</v>
      </c>
      <c r="E652" s="425"/>
      <c r="F652" s="428">
        <v>100</v>
      </c>
      <c r="G652" s="425"/>
      <c r="H652" s="298" t="s">
        <v>632</v>
      </c>
      <c r="I652" s="427" t="s">
        <v>869</v>
      </c>
      <c r="J652" s="425"/>
    </row>
    <row r="653" spans="2:10" ht="15" customHeight="1" x14ac:dyDescent="0.25">
      <c r="B653" s="427">
        <v>8</v>
      </c>
      <c r="C653" s="425"/>
      <c r="D653" s="427" t="s">
        <v>868</v>
      </c>
      <c r="E653" s="425"/>
      <c r="F653" s="428">
        <v>150</v>
      </c>
      <c r="G653" s="425"/>
      <c r="H653" s="298" t="s">
        <v>873</v>
      </c>
      <c r="I653" s="427" t="s">
        <v>870</v>
      </c>
      <c r="J653" s="425"/>
    </row>
    <row r="654" spans="2:10" ht="15" customHeight="1" x14ac:dyDescent="0.25">
      <c r="B654" s="427">
        <v>9</v>
      </c>
      <c r="C654" s="425"/>
      <c r="D654" s="427" t="s">
        <v>868</v>
      </c>
      <c r="E654" s="425"/>
      <c r="F654" s="428">
        <v>90</v>
      </c>
      <c r="G654" s="425"/>
      <c r="H654" s="298" t="s">
        <v>457</v>
      </c>
      <c r="I654" s="427" t="s">
        <v>874</v>
      </c>
      <c r="J654" s="425"/>
    </row>
    <row r="655" spans="2:10" ht="15" customHeight="1" x14ac:dyDescent="0.25">
      <c r="B655" s="427">
        <v>10</v>
      </c>
      <c r="C655" s="425"/>
      <c r="D655" s="427" t="s">
        <v>868</v>
      </c>
      <c r="E655" s="425"/>
      <c r="F655" s="428">
        <v>100</v>
      </c>
      <c r="G655" s="425"/>
      <c r="H655" s="298" t="s">
        <v>412</v>
      </c>
      <c r="I655" s="427" t="s">
        <v>875</v>
      </c>
      <c r="J655" s="425"/>
    </row>
    <row r="656" spans="2:10" ht="15" customHeight="1" x14ac:dyDescent="0.25">
      <c r="B656" s="427">
        <v>11</v>
      </c>
      <c r="C656" s="425"/>
      <c r="D656" s="427" t="s">
        <v>868</v>
      </c>
      <c r="E656" s="425"/>
      <c r="F656" s="428">
        <v>630</v>
      </c>
      <c r="G656" s="425"/>
      <c r="H656" s="298" t="s">
        <v>412</v>
      </c>
      <c r="I656" s="427" t="s">
        <v>876</v>
      </c>
      <c r="J656" s="425"/>
    </row>
    <row r="657" spans="2:10" ht="15" customHeight="1" x14ac:dyDescent="0.25">
      <c r="B657" s="427">
        <v>12</v>
      </c>
      <c r="C657" s="425"/>
      <c r="D657" s="427" t="s">
        <v>868</v>
      </c>
      <c r="E657" s="425"/>
      <c r="F657" s="428">
        <v>90</v>
      </c>
      <c r="G657" s="425"/>
      <c r="H657" s="298" t="s">
        <v>331</v>
      </c>
      <c r="I657" s="427" t="s">
        <v>874</v>
      </c>
      <c r="J657" s="425"/>
    </row>
    <row r="658" spans="2:10" ht="15" customHeight="1" x14ac:dyDescent="0.25">
      <c r="B658" s="427">
        <v>13</v>
      </c>
      <c r="C658" s="425"/>
      <c r="D658" s="427" t="s">
        <v>868</v>
      </c>
      <c r="E658" s="425"/>
      <c r="F658" s="428">
        <v>100</v>
      </c>
      <c r="G658" s="425"/>
      <c r="H658" s="298" t="s">
        <v>484</v>
      </c>
      <c r="I658" s="427" t="s">
        <v>875</v>
      </c>
      <c r="J658" s="425"/>
    </row>
    <row r="659" spans="2:10" ht="15" customHeight="1" x14ac:dyDescent="0.25">
      <c r="B659" s="427">
        <v>14</v>
      </c>
      <c r="C659" s="425"/>
      <c r="D659" s="427" t="s">
        <v>868</v>
      </c>
      <c r="E659" s="425"/>
      <c r="F659" s="428">
        <v>150</v>
      </c>
      <c r="G659" s="425"/>
      <c r="H659" s="298" t="s">
        <v>486</v>
      </c>
      <c r="I659" s="427" t="s">
        <v>877</v>
      </c>
      <c r="J659" s="425"/>
    </row>
    <row r="660" spans="2:10" ht="15" customHeight="1" x14ac:dyDescent="0.25">
      <c r="B660" s="427">
        <v>15</v>
      </c>
      <c r="C660" s="425"/>
      <c r="D660" s="427" t="s">
        <v>868</v>
      </c>
      <c r="E660" s="425"/>
      <c r="F660" s="428">
        <v>300</v>
      </c>
      <c r="G660" s="425"/>
      <c r="H660" s="298" t="s">
        <v>645</v>
      </c>
      <c r="I660" s="427" t="s">
        <v>877</v>
      </c>
      <c r="J660" s="425"/>
    </row>
    <row r="661" spans="2:10" ht="15" customHeight="1" x14ac:dyDescent="0.25">
      <c r="B661" s="427">
        <v>16</v>
      </c>
      <c r="C661" s="425"/>
      <c r="D661" s="427" t="s">
        <v>868</v>
      </c>
      <c r="E661" s="425"/>
      <c r="F661" s="428">
        <v>450</v>
      </c>
      <c r="G661" s="425"/>
      <c r="H661" s="298" t="s">
        <v>645</v>
      </c>
      <c r="I661" s="427" t="s">
        <v>877</v>
      </c>
      <c r="J661" s="425"/>
    </row>
    <row r="662" spans="2:10" ht="15" customHeight="1" x14ac:dyDescent="0.25">
      <c r="B662" s="427">
        <v>17</v>
      </c>
      <c r="C662" s="425"/>
      <c r="D662" s="427" t="s">
        <v>868</v>
      </c>
      <c r="E662" s="425"/>
      <c r="F662" s="428">
        <v>25.2</v>
      </c>
      <c r="G662" s="425"/>
      <c r="H662" s="298" t="s">
        <v>267</v>
      </c>
      <c r="I662" s="427" t="s">
        <v>878</v>
      </c>
      <c r="J662" s="425"/>
    </row>
    <row r="663" spans="2:10" ht="15" customHeight="1" x14ac:dyDescent="0.25">
      <c r="B663" s="427">
        <v>18</v>
      </c>
      <c r="C663" s="425"/>
      <c r="D663" s="427" t="s">
        <v>868</v>
      </c>
      <c r="E663" s="425"/>
      <c r="F663" s="428">
        <v>155.4</v>
      </c>
      <c r="G663" s="425"/>
      <c r="H663" s="298" t="s">
        <v>267</v>
      </c>
      <c r="I663" s="427" t="s">
        <v>878</v>
      </c>
      <c r="J663" s="425"/>
    </row>
    <row r="664" spans="2:10" ht="15" customHeight="1" x14ac:dyDescent="0.25">
      <c r="B664" s="427">
        <v>19</v>
      </c>
      <c r="C664" s="425"/>
      <c r="D664" s="427" t="s">
        <v>868</v>
      </c>
      <c r="E664" s="425"/>
      <c r="F664" s="428">
        <v>50.4</v>
      </c>
      <c r="G664" s="425"/>
      <c r="H664" s="298" t="s">
        <v>267</v>
      </c>
      <c r="I664" s="427" t="s">
        <v>878</v>
      </c>
      <c r="J664" s="425"/>
    </row>
    <row r="665" spans="2:10" ht="15" customHeight="1" x14ac:dyDescent="0.25">
      <c r="B665" s="427">
        <v>20</v>
      </c>
      <c r="C665" s="425"/>
      <c r="D665" s="427" t="s">
        <v>868</v>
      </c>
      <c r="E665" s="425"/>
      <c r="F665" s="428">
        <v>18.12</v>
      </c>
      <c r="G665" s="425"/>
      <c r="H665" s="298" t="s">
        <v>267</v>
      </c>
      <c r="I665" s="427" t="s">
        <v>878</v>
      </c>
      <c r="J665" s="425"/>
    </row>
    <row r="666" spans="2:10" ht="15" customHeight="1" x14ac:dyDescent="0.25">
      <c r="B666" s="427">
        <v>21</v>
      </c>
      <c r="C666" s="425"/>
      <c r="D666" s="427" t="s">
        <v>868</v>
      </c>
      <c r="E666" s="425"/>
      <c r="F666" s="428">
        <v>435.68</v>
      </c>
      <c r="G666" s="425"/>
      <c r="H666" s="298" t="s">
        <v>267</v>
      </c>
      <c r="I666" s="427" t="s">
        <v>878</v>
      </c>
      <c r="J666" s="425"/>
    </row>
    <row r="667" spans="2:10" ht="15" customHeight="1" x14ac:dyDescent="0.25">
      <c r="B667" s="427">
        <v>22</v>
      </c>
      <c r="C667" s="425"/>
      <c r="D667" s="427" t="s">
        <v>868</v>
      </c>
      <c r="E667" s="425"/>
      <c r="F667" s="428">
        <v>200</v>
      </c>
      <c r="G667" s="425"/>
      <c r="H667" s="298" t="s">
        <v>506</v>
      </c>
      <c r="I667" s="427" t="s">
        <v>875</v>
      </c>
      <c r="J667" s="425"/>
    </row>
    <row r="668" spans="2:10" ht="15" customHeight="1" x14ac:dyDescent="0.25">
      <c r="B668" s="427">
        <v>23</v>
      </c>
      <c r="C668" s="425"/>
      <c r="D668" s="427" t="s">
        <v>868</v>
      </c>
      <c r="E668" s="425"/>
      <c r="F668" s="428">
        <v>300</v>
      </c>
      <c r="G668" s="425"/>
      <c r="H668" s="298" t="s">
        <v>506</v>
      </c>
      <c r="I668" s="427" t="s">
        <v>875</v>
      </c>
      <c r="J668" s="425"/>
    </row>
    <row r="669" spans="2:10" ht="15" customHeight="1" x14ac:dyDescent="0.25">
      <c r="B669" s="427">
        <v>24</v>
      </c>
      <c r="C669" s="425"/>
      <c r="D669" s="427" t="s">
        <v>868</v>
      </c>
      <c r="E669" s="425"/>
      <c r="F669" s="428">
        <v>180</v>
      </c>
      <c r="G669" s="425"/>
      <c r="H669" s="298" t="s">
        <v>430</v>
      </c>
      <c r="I669" s="427" t="s">
        <v>874</v>
      </c>
      <c r="J669" s="425"/>
    </row>
    <row r="670" spans="2:10" ht="15" customHeight="1" x14ac:dyDescent="0.25">
      <c r="B670" s="427">
        <v>25</v>
      </c>
      <c r="C670" s="425"/>
      <c r="D670" s="427" t="s">
        <v>868</v>
      </c>
      <c r="E670" s="425"/>
      <c r="F670" s="428">
        <v>90</v>
      </c>
      <c r="G670" s="425"/>
      <c r="H670" s="298" t="s">
        <v>430</v>
      </c>
      <c r="I670" s="427" t="s">
        <v>874</v>
      </c>
      <c r="J670" s="425"/>
    </row>
    <row r="671" spans="2:10" ht="15" customHeight="1" x14ac:dyDescent="0.25">
      <c r="B671" s="427">
        <v>26</v>
      </c>
      <c r="C671" s="425"/>
      <c r="D671" s="427" t="s">
        <v>868</v>
      </c>
      <c r="E671" s="425"/>
      <c r="F671" s="428">
        <v>270</v>
      </c>
      <c r="G671" s="425"/>
      <c r="H671" s="298" t="s">
        <v>430</v>
      </c>
      <c r="I671" s="427" t="s">
        <v>874</v>
      </c>
      <c r="J671" s="425"/>
    </row>
    <row r="672" spans="2:10" ht="15" customHeight="1" x14ac:dyDescent="0.25">
      <c r="B672" s="427">
        <v>27</v>
      </c>
      <c r="C672" s="425"/>
      <c r="D672" s="427" t="s">
        <v>868</v>
      </c>
      <c r="E672" s="425"/>
      <c r="F672" s="428">
        <v>150</v>
      </c>
      <c r="G672" s="425"/>
      <c r="H672" s="298" t="s">
        <v>335</v>
      </c>
      <c r="I672" s="427" t="s">
        <v>877</v>
      </c>
      <c r="J672" s="425"/>
    </row>
    <row r="673" spans="2:10" ht="15" customHeight="1" x14ac:dyDescent="0.25">
      <c r="B673" s="427">
        <v>28</v>
      </c>
      <c r="C673" s="425"/>
      <c r="D673" s="427" t="s">
        <v>868</v>
      </c>
      <c r="E673" s="425"/>
      <c r="F673" s="428">
        <v>100</v>
      </c>
      <c r="G673" s="425"/>
      <c r="H673" s="298" t="s">
        <v>520</v>
      </c>
      <c r="I673" s="427" t="s">
        <v>875</v>
      </c>
      <c r="J673" s="425"/>
    </row>
    <row r="674" spans="2:10" ht="15" customHeight="1" x14ac:dyDescent="0.25">
      <c r="B674" s="427">
        <v>29</v>
      </c>
      <c r="C674" s="425"/>
      <c r="D674" s="427" t="s">
        <v>868</v>
      </c>
      <c r="E674" s="425"/>
      <c r="F674" s="428">
        <v>100</v>
      </c>
      <c r="G674" s="425"/>
      <c r="H674" s="298" t="s">
        <v>277</v>
      </c>
      <c r="I674" s="427" t="s">
        <v>875</v>
      </c>
      <c r="J674" s="425"/>
    </row>
    <row r="675" spans="2:10" ht="15" customHeight="1" x14ac:dyDescent="0.25">
      <c r="B675" s="427">
        <v>30</v>
      </c>
      <c r="C675" s="425"/>
      <c r="D675" s="427" t="s">
        <v>868</v>
      </c>
      <c r="E675" s="425"/>
      <c r="F675" s="428">
        <v>90</v>
      </c>
      <c r="G675" s="425"/>
      <c r="H675" s="298" t="s">
        <v>277</v>
      </c>
      <c r="I675" s="427" t="s">
        <v>874</v>
      </c>
      <c r="J675" s="425"/>
    </row>
    <row r="676" spans="2:10" ht="15" customHeight="1" x14ac:dyDescent="0.25">
      <c r="B676" s="427">
        <v>31</v>
      </c>
      <c r="C676" s="425"/>
      <c r="D676" s="427" t="s">
        <v>868</v>
      </c>
      <c r="E676" s="425"/>
      <c r="F676" s="428">
        <v>90</v>
      </c>
      <c r="G676" s="425"/>
      <c r="H676" s="298" t="s">
        <v>277</v>
      </c>
      <c r="I676" s="427" t="s">
        <v>874</v>
      </c>
      <c r="J676" s="425"/>
    </row>
    <row r="677" spans="2:10" ht="15" customHeight="1" x14ac:dyDescent="0.25">
      <c r="B677" s="427">
        <v>32</v>
      </c>
      <c r="C677" s="425"/>
      <c r="D677" s="427" t="s">
        <v>868</v>
      </c>
      <c r="E677" s="425"/>
      <c r="F677" s="428">
        <v>150</v>
      </c>
      <c r="G677" s="425"/>
      <c r="H677" s="298" t="s">
        <v>280</v>
      </c>
      <c r="I677" s="427" t="s">
        <v>877</v>
      </c>
      <c r="J677" s="425"/>
    </row>
    <row r="678" spans="2:10" x14ac:dyDescent="0.25">
      <c r="B678" s="424"/>
      <c r="C678" s="425"/>
      <c r="D678" s="424" t="s">
        <v>210</v>
      </c>
      <c r="E678" s="425"/>
      <c r="F678" s="426">
        <v>6162.26</v>
      </c>
      <c r="G678" s="425"/>
      <c r="H678" s="297"/>
      <c r="I678" s="424"/>
      <c r="J678" s="425"/>
    </row>
    <row r="679" spans="2:10" ht="45.6" customHeight="1" x14ac:dyDescent="0.25">
      <c r="B679" s="429" t="s">
        <v>879</v>
      </c>
      <c r="C679" s="430"/>
      <c r="D679" s="430"/>
      <c r="E679" s="430"/>
      <c r="F679" s="430"/>
      <c r="G679" s="430"/>
      <c r="H679" s="430"/>
      <c r="I679" s="430"/>
      <c r="J679" s="430"/>
    </row>
    <row r="680" spans="2:10" ht="15" customHeight="1" x14ac:dyDescent="0.25">
      <c r="B680" s="424" t="s">
        <v>181</v>
      </c>
      <c r="C680" s="425"/>
      <c r="D680" s="424" t="s">
        <v>182</v>
      </c>
      <c r="E680" s="425"/>
      <c r="F680" s="424" t="s">
        <v>183</v>
      </c>
      <c r="G680" s="425"/>
      <c r="H680" s="297" t="s">
        <v>184</v>
      </c>
      <c r="I680" s="424" t="s">
        <v>185</v>
      </c>
      <c r="J680" s="425"/>
    </row>
    <row r="681" spans="2:10" ht="15" customHeight="1" x14ac:dyDescent="0.25">
      <c r="B681" s="427">
        <v>1</v>
      </c>
      <c r="C681" s="425"/>
      <c r="D681" s="427" t="s">
        <v>880</v>
      </c>
      <c r="E681" s="425"/>
      <c r="F681" s="428">
        <v>90</v>
      </c>
      <c r="G681" s="425"/>
      <c r="H681" s="298" t="s">
        <v>389</v>
      </c>
      <c r="I681" s="427" t="s">
        <v>871</v>
      </c>
      <c r="J681" s="425"/>
    </row>
    <row r="682" spans="2:10" ht="15" customHeight="1" x14ac:dyDescent="0.25">
      <c r="B682" s="427">
        <v>2</v>
      </c>
      <c r="C682" s="425"/>
      <c r="D682" s="427" t="s">
        <v>880</v>
      </c>
      <c r="E682" s="425"/>
      <c r="F682" s="428">
        <v>90</v>
      </c>
      <c r="G682" s="425"/>
      <c r="H682" s="298" t="s">
        <v>389</v>
      </c>
      <c r="I682" s="427" t="s">
        <v>881</v>
      </c>
      <c r="J682" s="425"/>
    </row>
    <row r="683" spans="2:10" ht="15" customHeight="1" x14ac:dyDescent="0.25">
      <c r="B683" s="427">
        <v>3</v>
      </c>
      <c r="C683" s="425"/>
      <c r="D683" s="427" t="s">
        <v>880</v>
      </c>
      <c r="E683" s="425"/>
      <c r="F683" s="428">
        <v>90</v>
      </c>
      <c r="G683" s="425"/>
      <c r="H683" s="298" t="s">
        <v>714</v>
      </c>
      <c r="I683" s="427" t="s">
        <v>881</v>
      </c>
      <c r="J683" s="425"/>
    </row>
    <row r="684" spans="2:10" ht="15" customHeight="1" x14ac:dyDescent="0.25">
      <c r="B684" s="427">
        <v>4</v>
      </c>
      <c r="C684" s="425"/>
      <c r="D684" s="427" t="s">
        <v>880</v>
      </c>
      <c r="E684" s="425"/>
      <c r="F684" s="428">
        <v>90</v>
      </c>
      <c r="G684" s="425"/>
      <c r="H684" s="298" t="s">
        <v>412</v>
      </c>
      <c r="I684" s="427" t="s">
        <v>876</v>
      </c>
      <c r="J684" s="425"/>
    </row>
    <row r="685" spans="2:10" x14ac:dyDescent="0.25">
      <c r="B685" s="424"/>
      <c r="C685" s="425"/>
      <c r="D685" s="424" t="s">
        <v>210</v>
      </c>
      <c r="E685" s="425"/>
      <c r="F685" s="426">
        <v>360</v>
      </c>
      <c r="G685" s="425"/>
      <c r="H685" s="297"/>
      <c r="I685" s="424"/>
      <c r="J685" s="425"/>
    </row>
    <row r="686" spans="2:10" ht="45.6" customHeight="1" x14ac:dyDescent="0.25">
      <c r="B686" s="429" t="s">
        <v>882</v>
      </c>
      <c r="C686" s="430"/>
      <c r="D686" s="430"/>
      <c r="E686" s="430"/>
      <c r="F686" s="430"/>
      <c r="G686" s="430"/>
      <c r="H686" s="430"/>
      <c r="I686" s="430"/>
      <c r="J686" s="430"/>
    </row>
    <row r="687" spans="2:10" ht="15" customHeight="1" x14ac:dyDescent="0.25">
      <c r="B687" s="424" t="s">
        <v>181</v>
      </c>
      <c r="C687" s="425"/>
      <c r="D687" s="424" t="s">
        <v>182</v>
      </c>
      <c r="E687" s="425"/>
      <c r="F687" s="424" t="s">
        <v>183</v>
      </c>
      <c r="G687" s="425"/>
      <c r="H687" s="297" t="s">
        <v>184</v>
      </c>
      <c r="I687" s="424" t="s">
        <v>185</v>
      </c>
      <c r="J687" s="425"/>
    </row>
    <row r="688" spans="2:10" ht="15" customHeight="1" x14ac:dyDescent="0.25">
      <c r="B688" s="427">
        <v>1</v>
      </c>
      <c r="C688" s="425"/>
      <c r="D688" s="427" t="s">
        <v>883</v>
      </c>
      <c r="E688" s="425"/>
      <c r="F688" s="428">
        <v>90</v>
      </c>
      <c r="G688" s="425"/>
      <c r="H688" s="298" t="s">
        <v>222</v>
      </c>
      <c r="I688" s="427" t="s">
        <v>871</v>
      </c>
      <c r="J688" s="425"/>
    </row>
    <row r="689" spans="2:10" ht="15" customHeight="1" x14ac:dyDescent="0.25">
      <c r="B689" s="427">
        <v>2</v>
      </c>
      <c r="C689" s="425"/>
      <c r="D689" s="427" t="s">
        <v>884</v>
      </c>
      <c r="E689" s="425"/>
      <c r="F689" s="428">
        <v>156.6</v>
      </c>
      <c r="G689" s="425"/>
      <c r="H689" s="298" t="s">
        <v>213</v>
      </c>
      <c r="I689" s="427" t="s">
        <v>885</v>
      </c>
      <c r="J689" s="425"/>
    </row>
    <row r="690" spans="2:10" ht="15" customHeight="1" x14ac:dyDescent="0.25">
      <c r="B690" s="427">
        <v>3</v>
      </c>
      <c r="C690" s="425"/>
      <c r="D690" s="427" t="s">
        <v>883</v>
      </c>
      <c r="E690" s="425"/>
      <c r="F690" s="428">
        <v>90</v>
      </c>
      <c r="G690" s="425"/>
      <c r="H690" s="298" t="s">
        <v>222</v>
      </c>
      <c r="I690" s="427" t="s">
        <v>886</v>
      </c>
      <c r="J690" s="425"/>
    </row>
    <row r="691" spans="2:10" ht="15" customHeight="1" x14ac:dyDescent="0.25">
      <c r="B691" s="427">
        <v>4</v>
      </c>
      <c r="C691" s="425"/>
      <c r="D691" s="427" t="s">
        <v>887</v>
      </c>
      <c r="E691" s="425"/>
      <c r="F691" s="428">
        <v>90</v>
      </c>
      <c r="G691" s="425"/>
      <c r="H691" s="298" t="s">
        <v>350</v>
      </c>
      <c r="I691" s="427" t="s">
        <v>871</v>
      </c>
      <c r="J691" s="425"/>
    </row>
    <row r="692" spans="2:10" ht="15" customHeight="1" x14ac:dyDescent="0.25">
      <c r="B692" s="427">
        <v>5</v>
      </c>
      <c r="C692" s="425"/>
      <c r="D692" s="427" t="s">
        <v>133</v>
      </c>
      <c r="E692" s="425"/>
      <c r="F692" s="428">
        <v>90</v>
      </c>
      <c r="G692" s="425"/>
      <c r="H692" s="298" t="s">
        <v>350</v>
      </c>
      <c r="I692" s="427" t="s">
        <v>881</v>
      </c>
      <c r="J692" s="425"/>
    </row>
    <row r="693" spans="2:10" ht="15" customHeight="1" x14ac:dyDescent="0.25">
      <c r="B693" s="427">
        <v>6</v>
      </c>
      <c r="C693" s="425"/>
      <c r="D693" s="427" t="s">
        <v>884</v>
      </c>
      <c r="E693" s="425"/>
      <c r="F693" s="428">
        <v>168.81</v>
      </c>
      <c r="G693" s="425"/>
      <c r="H693" s="298" t="s">
        <v>264</v>
      </c>
      <c r="I693" s="427" t="s">
        <v>888</v>
      </c>
      <c r="J693" s="425"/>
    </row>
    <row r="694" spans="2:10" ht="15" customHeight="1" x14ac:dyDescent="0.25">
      <c r="B694" s="427">
        <v>7</v>
      </c>
      <c r="C694" s="425"/>
      <c r="D694" s="427" t="s">
        <v>884</v>
      </c>
      <c r="E694" s="425"/>
      <c r="F694" s="428">
        <v>206.64</v>
      </c>
      <c r="G694" s="425"/>
      <c r="H694" s="298" t="s">
        <v>367</v>
      </c>
      <c r="I694" s="427" t="s">
        <v>888</v>
      </c>
      <c r="J694" s="425"/>
    </row>
    <row r="695" spans="2:10" ht="15" customHeight="1" x14ac:dyDescent="0.25">
      <c r="B695" s="427">
        <v>8</v>
      </c>
      <c r="C695" s="425"/>
      <c r="D695" s="427" t="s">
        <v>889</v>
      </c>
      <c r="E695" s="425"/>
      <c r="F695" s="428">
        <v>90</v>
      </c>
      <c r="G695" s="425"/>
      <c r="H695" s="298" t="s">
        <v>190</v>
      </c>
      <c r="I695" s="427" t="s">
        <v>871</v>
      </c>
      <c r="J695" s="425"/>
    </row>
    <row r="696" spans="2:10" ht="15" customHeight="1" x14ac:dyDescent="0.25">
      <c r="B696" s="427">
        <v>9</v>
      </c>
      <c r="C696" s="425"/>
      <c r="D696" s="427" t="s">
        <v>889</v>
      </c>
      <c r="E696" s="425"/>
      <c r="F696" s="428">
        <v>90</v>
      </c>
      <c r="G696" s="425"/>
      <c r="H696" s="298" t="s">
        <v>190</v>
      </c>
      <c r="I696" s="427" t="s">
        <v>881</v>
      </c>
      <c r="J696" s="425"/>
    </row>
    <row r="697" spans="2:10" ht="15" customHeight="1" x14ac:dyDescent="0.25">
      <c r="B697" s="427">
        <v>10</v>
      </c>
      <c r="C697" s="425"/>
      <c r="D697" s="427" t="s">
        <v>884</v>
      </c>
      <c r="E697" s="425"/>
      <c r="F697" s="428">
        <v>81.430000000000007</v>
      </c>
      <c r="G697" s="425"/>
      <c r="H697" s="298" t="s">
        <v>382</v>
      </c>
      <c r="I697" s="427" t="s">
        <v>888</v>
      </c>
      <c r="J697" s="425"/>
    </row>
    <row r="698" spans="2:10" ht="15" customHeight="1" x14ac:dyDescent="0.25">
      <c r="B698" s="427">
        <v>11</v>
      </c>
      <c r="C698" s="425"/>
      <c r="D698" s="427" t="s">
        <v>890</v>
      </c>
      <c r="E698" s="425"/>
      <c r="F698" s="428">
        <v>190</v>
      </c>
      <c r="G698" s="425"/>
      <c r="H698" s="298" t="s">
        <v>335</v>
      </c>
      <c r="I698" s="427" t="s">
        <v>891</v>
      </c>
      <c r="J698" s="425"/>
    </row>
    <row r="699" spans="2:10" x14ac:dyDescent="0.25">
      <c r="B699" s="424"/>
      <c r="C699" s="425"/>
      <c r="D699" s="424" t="s">
        <v>210</v>
      </c>
      <c r="E699" s="425"/>
      <c r="F699" s="426">
        <v>1343.4800000000002</v>
      </c>
      <c r="G699" s="425"/>
      <c r="H699" s="297"/>
      <c r="I699" s="424"/>
      <c r="J699" s="425"/>
    </row>
    <row r="700" spans="2:10" ht="45.6" customHeight="1" x14ac:dyDescent="0.25">
      <c r="B700" s="429" t="s">
        <v>434</v>
      </c>
      <c r="C700" s="430"/>
      <c r="D700" s="430"/>
      <c r="E700" s="430"/>
      <c r="F700" s="430"/>
      <c r="G700" s="430"/>
      <c r="H700" s="430"/>
      <c r="I700" s="430"/>
      <c r="J700" s="430"/>
    </row>
    <row r="701" spans="2:10" ht="15" customHeight="1" x14ac:dyDescent="0.25">
      <c r="B701" s="424" t="s">
        <v>181</v>
      </c>
      <c r="C701" s="425"/>
      <c r="D701" s="424" t="s">
        <v>182</v>
      </c>
      <c r="E701" s="425"/>
      <c r="F701" s="424" t="s">
        <v>183</v>
      </c>
      <c r="G701" s="425"/>
      <c r="H701" s="297" t="s">
        <v>184</v>
      </c>
      <c r="I701" s="424" t="s">
        <v>185</v>
      </c>
      <c r="J701" s="425"/>
    </row>
    <row r="702" spans="2:10" ht="15" customHeight="1" x14ac:dyDescent="0.25">
      <c r="B702" s="427">
        <v>1</v>
      </c>
      <c r="C702" s="425"/>
      <c r="D702" s="427" t="s">
        <v>435</v>
      </c>
      <c r="E702" s="425"/>
      <c r="F702" s="428">
        <v>544.29999999999995</v>
      </c>
      <c r="G702" s="425"/>
      <c r="H702" s="298" t="s">
        <v>226</v>
      </c>
      <c r="I702" s="427" t="s">
        <v>436</v>
      </c>
      <c r="J702" s="425"/>
    </row>
    <row r="703" spans="2:10" ht="27" customHeight="1" x14ac:dyDescent="0.25">
      <c r="B703" s="427">
        <v>2</v>
      </c>
      <c r="C703" s="425"/>
      <c r="D703" s="427" t="s">
        <v>892</v>
      </c>
      <c r="E703" s="425"/>
      <c r="F703" s="428">
        <v>3300</v>
      </c>
      <c r="G703" s="425"/>
      <c r="H703" s="298" t="s">
        <v>893</v>
      </c>
      <c r="I703" s="427" t="s">
        <v>894</v>
      </c>
      <c r="J703" s="425"/>
    </row>
    <row r="704" spans="2:10" ht="35.25" customHeight="1" x14ac:dyDescent="0.25">
      <c r="B704" s="427">
        <v>3</v>
      </c>
      <c r="C704" s="425"/>
      <c r="D704" s="427" t="s">
        <v>895</v>
      </c>
      <c r="E704" s="425"/>
      <c r="F704" s="428">
        <v>125</v>
      </c>
      <c r="G704" s="425"/>
      <c r="H704" s="298" t="s">
        <v>350</v>
      </c>
      <c r="I704" s="427" t="s">
        <v>455</v>
      </c>
      <c r="J704" s="425"/>
    </row>
    <row r="705" spans="2:10" ht="15" customHeight="1" x14ac:dyDescent="0.25">
      <c r="B705" s="427">
        <v>4</v>
      </c>
      <c r="C705" s="425"/>
      <c r="D705" s="427" t="s">
        <v>437</v>
      </c>
      <c r="E705" s="425"/>
      <c r="F705" s="428">
        <v>904.3</v>
      </c>
      <c r="G705" s="425"/>
      <c r="H705" s="298" t="s">
        <v>762</v>
      </c>
      <c r="I705" s="427" t="s">
        <v>436</v>
      </c>
      <c r="J705" s="425"/>
    </row>
    <row r="706" spans="2:10" ht="15" customHeight="1" x14ac:dyDescent="0.25">
      <c r="B706" s="427">
        <v>5</v>
      </c>
      <c r="C706" s="425"/>
      <c r="D706" s="427" t="s">
        <v>442</v>
      </c>
      <c r="E706" s="425"/>
      <c r="F706" s="428">
        <v>630.79999999999995</v>
      </c>
      <c r="G706" s="425"/>
      <c r="H706" s="298" t="s">
        <v>382</v>
      </c>
      <c r="I706" s="427" t="s">
        <v>436</v>
      </c>
      <c r="J706" s="425"/>
    </row>
    <row r="707" spans="2:10" ht="15" customHeight="1" x14ac:dyDescent="0.25">
      <c r="B707" s="427">
        <v>6</v>
      </c>
      <c r="C707" s="425"/>
      <c r="D707" s="427" t="s">
        <v>450</v>
      </c>
      <c r="E707" s="425"/>
      <c r="F707" s="428">
        <v>345.3</v>
      </c>
      <c r="G707" s="425"/>
      <c r="H707" s="298" t="s">
        <v>451</v>
      </c>
      <c r="I707" s="427" t="s">
        <v>436</v>
      </c>
      <c r="J707" s="425"/>
    </row>
    <row r="708" spans="2:10" ht="15" customHeight="1" x14ac:dyDescent="0.25">
      <c r="B708" s="427">
        <v>7</v>
      </c>
      <c r="C708" s="425"/>
      <c r="D708" s="427" t="s">
        <v>452</v>
      </c>
      <c r="E708" s="425"/>
      <c r="F708" s="428">
        <v>606.9</v>
      </c>
      <c r="G708" s="425"/>
      <c r="H708" s="298" t="s">
        <v>451</v>
      </c>
      <c r="I708" s="427" t="s">
        <v>436</v>
      </c>
      <c r="J708" s="425"/>
    </row>
    <row r="709" spans="2:10" ht="15" customHeight="1" x14ac:dyDescent="0.25">
      <c r="B709" s="427">
        <v>8</v>
      </c>
      <c r="C709" s="425"/>
      <c r="D709" s="427" t="s">
        <v>476</v>
      </c>
      <c r="E709" s="425"/>
      <c r="F709" s="428">
        <v>81.599999999999994</v>
      </c>
      <c r="G709" s="425"/>
      <c r="H709" s="298" t="s">
        <v>477</v>
      </c>
      <c r="I709" s="427" t="s">
        <v>478</v>
      </c>
      <c r="J709" s="425"/>
    </row>
    <row r="710" spans="2:10" ht="15" customHeight="1" x14ac:dyDescent="0.25">
      <c r="B710" s="427">
        <v>9</v>
      </c>
      <c r="C710" s="425"/>
      <c r="D710" s="427" t="s">
        <v>479</v>
      </c>
      <c r="E710" s="425"/>
      <c r="F710" s="428">
        <v>371.9</v>
      </c>
      <c r="G710" s="425"/>
      <c r="H710" s="298" t="s">
        <v>418</v>
      </c>
      <c r="I710" s="427" t="s">
        <v>478</v>
      </c>
      <c r="J710" s="425"/>
    </row>
    <row r="711" spans="2:10" ht="15" customHeight="1" x14ac:dyDescent="0.25">
      <c r="B711" s="427">
        <v>10</v>
      </c>
      <c r="C711" s="425"/>
      <c r="D711" s="427" t="s">
        <v>480</v>
      </c>
      <c r="E711" s="425"/>
      <c r="F711" s="428">
        <v>513.29999999999995</v>
      </c>
      <c r="G711" s="425"/>
      <c r="H711" s="298" t="s">
        <v>418</v>
      </c>
      <c r="I711" s="427" t="s">
        <v>478</v>
      </c>
      <c r="J711" s="425"/>
    </row>
    <row r="712" spans="2:10" ht="15" customHeight="1" x14ac:dyDescent="0.25">
      <c r="B712" s="427">
        <v>11</v>
      </c>
      <c r="C712" s="425"/>
      <c r="D712" s="427" t="s">
        <v>896</v>
      </c>
      <c r="E712" s="425"/>
      <c r="F712" s="428">
        <v>437.2</v>
      </c>
      <c r="G712" s="425"/>
      <c r="H712" s="298" t="s">
        <v>420</v>
      </c>
      <c r="I712" s="427" t="s">
        <v>478</v>
      </c>
      <c r="J712" s="425"/>
    </row>
    <row r="713" spans="2:10" ht="15" customHeight="1" x14ac:dyDescent="0.25">
      <c r="B713" s="427">
        <v>12</v>
      </c>
      <c r="C713" s="425"/>
      <c r="D713" s="427" t="s">
        <v>897</v>
      </c>
      <c r="E713" s="425"/>
      <c r="F713" s="428">
        <v>459.2</v>
      </c>
      <c r="G713" s="425"/>
      <c r="H713" s="298" t="s">
        <v>510</v>
      </c>
      <c r="I713" s="427" t="s">
        <v>478</v>
      </c>
      <c r="J713" s="425"/>
    </row>
    <row r="714" spans="2:10" ht="15" customHeight="1" x14ac:dyDescent="0.25">
      <c r="B714" s="427">
        <v>13</v>
      </c>
      <c r="C714" s="425"/>
      <c r="D714" s="427" t="s">
        <v>898</v>
      </c>
      <c r="E714" s="425"/>
      <c r="F714" s="428">
        <v>473.5</v>
      </c>
      <c r="G714" s="425"/>
      <c r="H714" s="298" t="s">
        <v>433</v>
      </c>
      <c r="I714" s="427" t="s">
        <v>478</v>
      </c>
      <c r="J714" s="425"/>
    </row>
    <row r="715" spans="2:10" ht="15" customHeight="1" x14ac:dyDescent="0.25">
      <c r="B715" s="427">
        <v>14</v>
      </c>
      <c r="C715" s="425"/>
      <c r="D715" s="427" t="s">
        <v>899</v>
      </c>
      <c r="E715" s="425"/>
      <c r="F715" s="428">
        <v>85</v>
      </c>
      <c r="G715" s="425"/>
      <c r="H715" s="298" t="s">
        <v>336</v>
      </c>
      <c r="I715" s="427" t="s">
        <v>900</v>
      </c>
      <c r="J715" s="425"/>
    </row>
    <row r="716" spans="2:10" x14ac:dyDescent="0.25">
      <c r="B716" s="424"/>
      <c r="C716" s="425"/>
      <c r="D716" s="424" t="s">
        <v>210</v>
      </c>
      <c r="E716" s="425"/>
      <c r="F716" s="426">
        <f>SUM(F702:F715)</f>
        <v>8878.3000000000011</v>
      </c>
      <c r="G716" s="425"/>
      <c r="H716" s="297"/>
      <c r="I716" s="424"/>
      <c r="J716" s="425"/>
    </row>
    <row r="717" spans="2:10" x14ac:dyDescent="0.25">
      <c r="B717" s="307"/>
      <c r="C717" s="308"/>
      <c r="D717" s="307"/>
      <c r="E717" s="308"/>
      <c r="F717" s="309"/>
      <c r="G717" s="308"/>
      <c r="H717" s="307"/>
      <c r="I717" s="307"/>
      <c r="J717" s="308"/>
    </row>
    <row r="718" spans="2:10" x14ac:dyDescent="0.25">
      <c r="B718" s="307"/>
      <c r="C718" s="308"/>
      <c r="D718" s="307"/>
      <c r="E718" s="308"/>
      <c r="F718" s="309"/>
      <c r="G718" s="308"/>
      <c r="H718" s="307"/>
      <c r="I718" s="307"/>
      <c r="J718" s="308"/>
    </row>
    <row r="719" spans="2:10" ht="45.6" customHeight="1" x14ac:dyDescent="0.25">
      <c r="B719" s="429" t="s">
        <v>527</v>
      </c>
      <c r="C719" s="430"/>
      <c r="D719" s="430"/>
      <c r="E719" s="430"/>
      <c r="F719" s="430"/>
      <c r="G719" s="430"/>
      <c r="H719" s="430"/>
      <c r="I719" s="430"/>
      <c r="J719" s="430"/>
    </row>
    <row r="720" spans="2:10" ht="15" customHeight="1" x14ac:dyDescent="0.25">
      <c r="B720" s="424" t="s">
        <v>181</v>
      </c>
      <c r="C720" s="425"/>
      <c r="D720" s="424" t="s">
        <v>182</v>
      </c>
      <c r="E720" s="425"/>
      <c r="F720" s="424" t="s">
        <v>183</v>
      </c>
      <c r="G720" s="425"/>
      <c r="H720" s="297" t="s">
        <v>184</v>
      </c>
      <c r="I720" s="424" t="s">
        <v>185</v>
      </c>
      <c r="J720" s="425"/>
    </row>
    <row r="721" spans="2:10" ht="15" customHeight="1" x14ac:dyDescent="0.25">
      <c r="B721" s="427">
        <v>1</v>
      </c>
      <c r="C721" s="425"/>
      <c r="D721" s="427" t="s">
        <v>901</v>
      </c>
      <c r="E721" s="425"/>
      <c r="F721" s="428">
        <v>186.05</v>
      </c>
      <c r="G721" s="425"/>
      <c r="H721" s="298" t="s">
        <v>568</v>
      </c>
      <c r="I721" s="427" t="s">
        <v>569</v>
      </c>
      <c r="J721" s="425"/>
    </row>
    <row r="722" spans="2:10" x14ac:dyDescent="0.25">
      <c r="B722" s="424"/>
      <c r="C722" s="425"/>
      <c r="D722" s="424" t="s">
        <v>210</v>
      </c>
      <c r="E722" s="425"/>
      <c r="F722" s="426">
        <v>186.05</v>
      </c>
      <c r="G722" s="425"/>
      <c r="H722" s="297"/>
      <c r="I722" s="424"/>
      <c r="J722" s="425"/>
    </row>
    <row r="723" spans="2:10" ht="45.6" customHeight="1" x14ac:dyDescent="0.25">
      <c r="B723" s="429" t="s">
        <v>902</v>
      </c>
      <c r="C723" s="430"/>
      <c r="D723" s="430"/>
      <c r="E723" s="430"/>
      <c r="F723" s="430"/>
      <c r="G723" s="430"/>
      <c r="H723" s="430"/>
      <c r="I723" s="430"/>
      <c r="J723" s="430"/>
    </row>
    <row r="724" spans="2:10" ht="15" customHeight="1" x14ac:dyDescent="0.25">
      <c r="B724" s="424" t="s">
        <v>181</v>
      </c>
      <c r="C724" s="425"/>
      <c r="D724" s="424" t="s">
        <v>182</v>
      </c>
      <c r="E724" s="425"/>
      <c r="F724" s="424" t="s">
        <v>183</v>
      </c>
      <c r="G724" s="425"/>
      <c r="H724" s="297" t="s">
        <v>184</v>
      </c>
      <c r="I724" s="424" t="s">
        <v>185</v>
      </c>
      <c r="J724" s="425"/>
    </row>
    <row r="725" spans="2:10" ht="15" customHeight="1" x14ac:dyDescent="0.25">
      <c r="B725" s="427">
        <v>1</v>
      </c>
      <c r="C725" s="425"/>
      <c r="D725" s="427" t="s">
        <v>903</v>
      </c>
      <c r="E725" s="425"/>
      <c r="F725" s="428">
        <v>24941</v>
      </c>
      <c r="G725" s="425"/>
      <c r="H725" s="298" t="s">
        <v>630</v>
      </c>
      <c r="I725" s="427" t="s">
        <v>904</v>
      </c>
      <c r="J725" s="425"/>
    </row>
    <row r="726" spans="2:10" ht="15" customHeight="1" x14ac:dyDescent="0.25">
      <c r="B726" s="427">
        <v>2</v>
      </c>
      <c r="C726" s="425"/>
      <c r="D726" s="427" t="s">
        <v>903</v>
      </c>
      <c r="E726" s="425"/>
      <c r="F726" s="428">
        <v>18152</v>
      </c>
      <c r="G726" s="425"/>
      <c r="H726" s="298" t="s">
        <v>510</v>
      </c>
      <c r="I726" s="427" t="s">
        <v>905</v>
      </c>
      <c r="J726" s="425"/>
    </row>
    <row r="727" spans="2:10" ht="15" customHeight="1" x14ac:dyDescent="0.25">
      <c r="B727" s="427">
        <v>3</v>
      </c>
      <c r="C727" s="425"/>
      <c r="D727" s="427" t="s">
        <v>903</v>
      </c>
      <c r="E727" s="425"/>
      <c r="F727" s="428">
        <v>4956</v>
      </c>
      <c r="G727" s="425"/>
      <c r="H727" s="298" t="s">
        <v>906</v>
      </c>
      <c r="I727" s="427" t="s">
        <v>905</v>
      </c>
      <c r="J727" s="425"/>
    </row>
    <row r="728" spans="2:10" x14ac:dyDescent="0.25">
      <c r="B728" s="424"/>
      <c r="C728" s="425"/>
      <c r="D728" s="424" t="s">
        <v>210</v>
      </c>
      <c r="E728" s="425"/>
      <c r="F728" s="426">
        <v>48049</v>
      </c>
      <c r="G728" s="425"/>
      <c r="H728" s="297"/>
      <c r="I728" s="424"/>
      <c r="J728" s="425"/>
    </row>
    <row r="729" spans="2:10" ht="45.6" customHeight="1" x14ac:dyDescent="0.25">
      <c r="B729" s="429" t="s">
        <v>907</v>
      </c>
      <c r="C729" s="430"/>
      <c r="D729" s="430"/>
      <c r="E729" s="430"/>
      <c r="F729" s="430"/>
      <c r="G729" s="430"/>
      <c r="H729" s="430"/>
      <c r="I729" s="430"/>
      <c r="J729" s="430"/>
    </row>
    <row r="730" spans="2:10" ht="15" customHeight="1" x14ac:dyDescent="0.25">
      <c r="B730" s="424" t="s">
        <v>181</v>
      </c>
      <c r="C730" s="425"/>
      <c r="D730" s="424" t="s">
        <v>182</v>
      </c>
      <c r="E730" s="425"/>
      <c r="F730" s="424" t="s">
        <v>183</v>
      </c>
      <c r="G730" s="425"/>
      <c r="H730" s="297" t="s">
        <v>184</v>
      </c>
      <c r="I730" s="424" t="s">
        <v>185</v>
      </c>
      <c r="J730" s="425"/>
    </row>
    <row r="731" spans="2:10" ht="15" customHeight="1" x14ac:dyDescent="0.25">
      <c r="B731" s="427">
        <v>1</v>
      </c>
      <c r="C731" s="425"/>
      <c r="D731" s="427" t="s">
        <v>47</v>
      </c>
      <c r="E731" s="425"/>
      <c r="F731" s="428">
        <v>4110.6000000000004</v>
      </c>
      <c r="G731" s="425"/>
      <c r="H731" s="298" t="s">
        <v>363</v>
      </c>
      <c r="I731" s="427" t="s">
        <v>908</v>
      </c>
      <c r="J731" s="425"/>
    </row>
    <row r="732" spans="2:10" ht="15" customHeight="1" x14ac:dyDescent="0.25">
      <c r="B732" s="427">
        <v>2</v>
      </c>
      <c r="C732" s="425"/>
      <c r="D732" s="427" t="s">
        <v>909</v>
      </c>
      <c r="E732" s="425"/>
      <c r="F732" s="428">
        <v>27656</v>
      </c>
      <c r="G732" s="425"/>
      <c r="H732" s="298" t="s">
        <v>264</v>
      </c>
      <c r="I732" s="427" t="s">
        <v>910</v>
      </c>
      <c r="J732" s="425"/>
    </row>
    <row r="733" spans="2:10" ht="15" customHeight="1" x14ac:dyDescent="0.25">
      <c r="B733" s="427">
        <v>3</v>
      </c>
      <c r="C733" s="425"/>
      <c r="D733" s="427" t="s">
        <v>911</v>
      </c>
      <c r="E733" s="425"/>
      <c r="F733" s="428">
        <v>3000</v>
      </c>
      <c r="G733" s="425"/>
      <c r="H733" s="298" t="s">
        <v>321</v>
      </c>
      <c r="I733" s="427" t="s">
        <v>910</v>
      </c>
      <c r="J733" s="425"/>
    </row>
    <row r="734" spans="2:10" x14ac:dyDescent="0.25">
      <c r="B734" s="424"/>
      <c r="C734" s="425"/>
      <c r="D734" s="424" t="s">
        <v>210</v>
      </c>
      <c r="E734" s="425"/>
      <c r="F734" s="426">
        <f>SUM(F731:F733)</f>
        <v>34766.6</v>
      </c>
      <c r="G734" s="425"/>
      <c r="H734" s="297"/>
      <c r="I734" s="424"/>
      <c r="J734" s="425"/>
    </row>
    <row r="735" spans="2:10" ht="45.6" customHeight="1" x14ac:dyDescent="0.25">
      <c r="B735" s="429" t="s">
        <v>912</v>
      </c>
      <c r="C735" s="430"/>
      <c r="D735" s="430"/>
      <c r="E735" s="430"/>
      <c r="F735" s="430"/>
      <c r="G735" s="430"/>
      <c r="H735" s="430"/>
      <c r="I735" s="430"/>
      <c r="J735" s="430"/>
    </row>
    <row r="736" spans="2:10" ht="15" customHeight="1" x14ac:dyDescent="0.25">
      <c r="B736" s="424" t="s">
        <v>181</v>
      </c>
      <c r="C736" s="425"/>
      <c r="D736" s="424" t="s">
        <v>182</v>
      </c>
      <c r="E736" s="425"/>
      <c r="F736" s="424" t="s">
        <v>183</v>
      </c>
      <c r="G736" s="425"/>
      <c r="H736" s="297" t="s">
        <v>184</v>
      </c>
      <c r="I736" s="424" t="s">
        <v>185</v>
      </c>
      <c r="J736" s="425"/>
    </row>
    <row r="737" spans="2:10" ht="15" customHeight="1" x14ac:dyDescent="0.25">
      <c r="B737" s="427">
        <v>1</v>
      </c>
      <c r="C737" s="425"/>
      <c r="D737" s="427" t="s">
        <v>45</v>
      </c>
      <c r="E737" s="425"/>
      <c r="F737" s="428">
        <v>7440</v>
      </c>
      <c r="G737" s="425"/>
      <c r="H737" s="298" t="s">
        <v>326</v>
      </c>
      <c r="I737" s="427" t="s">
        <v>803</v>
      </c>
      <c r="J737" s="425"/>
    </row>
    <row r="738" spans="2:10" x14ac:dyDescent="0.25">
      <c r="B738" s="424"/>
      <c r="C738" s="425"/>
      <c r="D738" s="424" t="s">
        <v>210</v>
      </c>
      <c r="E738" s="425"/>
      <c r="F738" s="426">
        <v>7440</v>
      </c>
      <c r="G738" s="425"/>
      <c r="H738" s="297"/>
      <c r="I738" s="424"/>
      <c r="J738" s="425"/>
    </row>
    <row r="739" spans="2:10" ht="409.6" hidden="1" customHeight="1" x14ac:dyDescent="0.25"/>
    <row r="740" spans="2:10" ht="12.6" customHeight="1" x14ac:dyDescent="0.25"/>
    <row r="741" spans="2:10" ht="108.4" customHeight="1" x14ac:dyDescent="0.25"/>
    <row r="742" spans="2:10" x14ac:dyDescent="0.25">
      <c r="E742" s="311" t="s">
        <v>913</v>
      </c>
      <c r="F742" s="312">
        <f>F27</f>
        <v>2222773.8299999996</v>
      </c>
    </row>
    <row r="743" spans="2:10" x14ac:dyDescent="0.25">
      <c r="E743" s="311" t="s">
        <v>914</v>
      </c>
      <c r="F743" s="313">
        <f>F32+F37+F84+F99+F111+F195+F200+F204+F281+F285+F290+F299+F304+F381+F408+F480+F489+F515+F519+F545+F560+F610+F628+F643+F678+F685+F699+F716+F722</f>
        <v>616982.95000000019</v>
      </c>
    </row>
    <row r="744" spans="2:10" x14ac:dyDescent="0.25">
      <c r="E744" s="311" t="s">
        <v>915</v>
      </c>
      <c r="F744" s="313">
        <f>F126+F141+F156+F166+F181</f>
        <v>156273.9</v>
      </c>
    </row>
    <row r="745" spans="2:10" x14ac:dyDescent="0.25">
      <c r="E745" s="311" t="s">
        <v>916</v>
      </c>
      <c r="F745" s="313">
        <f>F728++F734+F738</f>
        <v>90255.6</v>
      </c>
    </row>
    <row r="746" spans="2:10" x14ac:dyDescent="0.25">
      <c r="E746" s="311" t="s">
        <v>210</v>
      </c>
      <c r="F746" s="312">
        <f>SUM(F742:F745)</f>
        <v>3086286.28</v>
      </c>
    </row>
  </sheetData>
  <mergeCells count="2775">
    <mergeCell ref="D2:F2"/>
    <mergeCell ref="C5:E5"/>
    <mergeCell ref="C7:E7"/>
    <mergeCell ref="C9:E9"/>
    <mergeCell ref="B13:J13"/>
    <mergeCell ref="B14:C14"/>
    <mergeCell ref="D14:E14"/>
    <mergeCell ref="F14:G14"/>
    <mergeCell ref="I14:J14"/>
    <mergeCell ref="B19:C19"/>
    <mergeCell ref="D19:E19"/>
    <mergeCell ref="F19:G19"/>
    <mergeCell ref="I19:J19"/>
    <mergeCell ref="B20:C20"/>
    <mergeCell ref="D20:E20"/>
    <mergeCell ref="F20:G20"/>
    <mergeCell ref="I20:J20"/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B25:C25"/>
    <mergeCell ref="D25:E25"/>
    <mergeCell ref="F25:G25"/>
    <mergeCell ref="I25:J25"/>
    <mergeCell ref="D26:E26"/>
    <mergeCell ref="F26:G26"/>
    <mergeCell ref="I26:J26"/>
    <mergeCell ref="B23:C23"/>
    <mergeCell ref="D23:E23"/>
    <mergeCell ref="F23:G23"/>
    <mergeCell ref="I23:J23"/>
    <mergeCell ref="B24:C24"/>
    <mergeCell ref="D24:E24"/>
    <mergeCell ref="F24:G24"/>
    <mergeCell ref="I24:J24"/>
    <mergeCell ref="B21:C21"/>
    <mergeCell ref="D21:E21"/>
    <mergeCell ref="F21:G21"/>
    <mergeCell ref="I21:J21"/>
    <mergeCell ref="B22:C22"/>
    <mergeCell ref="D22:E22"/>
    <mergeCell ref="F22:G22"/>
    <mergeCell ref="I22:J22"/>
    <mergeCell ref="B31:C31"/>
    <mergeCell ref="D31:E31"/>
    <mergeCell ref="F31:G31"/>
    <mergeCell ref="I31:J31"/>
    <mergeCell ref="B32:C32"/>
    <mergeCell ref="D32:E32"/>
    <mergeCell ref="F32:G32"/>
    <mergeCell ref="I32:J32"/>
    <mergeCell ref="B27:C27"/>
    <mergeCell ref="D27:E27"/>
    <mergeCell ref="F27:G27"/>
    <mergeCell ref="I27:J27"/>
    <mergeCell ref="B29:J29"/>
    <mergeCell ref="B30:C30"/>
    <mergeCell ref="D30:E30"/>
    <mergeCell ref="F30:G30"/>
    <mergeCell ref="I30:J30"/>
    <mergeCell ref="B36:C36"/>
    <mergeCell ref="D36:E36"/>
    <mergeCell ref="F36:G36"/>
    <mergeCell ref="I36:J36"/>
    <mergeCell ref="B37:C37"/>
    <mergeCell ref="D37:E37"/>
    <mergeCell ref="F37:G37"/>
    <mergeCell ref="I37:J37"/>
    <mergeCell ref="B33:J33"/>
    <mergeCell ref="B34:C34"/>
    <mergeCell ref="D34:E34"/>
    <mergeCell ref="F34:G34"/>
    <mergeCell ref="I34:J34"/>
    <mergeCell ref="B35:C35"/>
    <mergeCell ref="D35:E35"/>
    <mergeCell ref="F35:G35"/>
    <mergeCell ref="I35:J35"/>
    <mergeCell ref="B41:C41"/>
    <mergeCell ref="D41:E41"/>
    <mergeCell ref="F41:G41"/>
    <mergeCell ref="I41:J41"/>
    <mergeCell ref="B42:C42"/>
    <mergeCell ref="D42:E42"/>
    <mergeCell ref="F42:G42"/>
    <mergeCell ref="I42:J42"/>
    <mergeCell ref="B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7:C47"/>
    <mergeCell ref="D47:E47"/>
    <mergeCell ref="F47:G47"/>
    <mergeCell ref="I47:J47"/>
    <mergeCell ref="B48:C48"/>
    <mergeCell ref="D48:E48"/>
    <mergeCell ref="F48:G48"/>
    <mergeCell ref="I48:J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53:C53"/>
    <mergeCell ref="D53:E53"/>
    <mergeCell ref="F53:G53"/>
    <mergeCell ref="I53:J53"/>
    <mergeCell ref="B54:C54"/>
    <mergeCell ref="D54:E54"/>
    <mergeCell ref="F54:G54"/>
    <mergeCell ref="I54:J54"/>
    <mergeCell ref="B51:C51"/>
    <mergeCell ref="D51:E51"/>
    <mergeCell ref="F51:G51"/>
    <mergeCell ref="I51:J51"/>
    <mergeCell ref="B52:C52"/>
    <mergeCell ref="D52:E52"/>
    <mergeCell ref="F52:G52"/>
    <mergeCell ref="I52:J52"/>
    <mergeCell ref="B49:C49"/>
    <mergeCell ref="D49:E49"/>
    <mergeCell ref="F49:G49"/>
    <mergeCell ref="I49:J49"/>
    <mergeCell ref="B50:C50"/>
    <mergeCell ref="D50:E50"/>
    <mergeCell ref="F50:G50"/>
    <mergeCell ref="I50:J50"/>
    <mergeCell ref="B59:C59"/>
    <mergeCell ref="D59:E59"/>
    <mergeCell ref="F59:G59"/>
    <mergeCell ref="I59:J59"/>
    <mergeCell ref="B60:C60"/>
    <mergeCell ref="D60:E60"/>
    <mergeCell ref="F60:G60"/>
    <mergeCell ref="I60:J60"/>
    <mergeCell ref="B57:C57"/>
    <mergeCell ref="D57:E57"/>
    <mergeCell ref="F57:G57"/>
    <mergeCell ref="I57:J57"/>
    <mergeCell ref="B58:C58"/>
    <mergeCell ref="D58:E58"/>
    <mergeCell ref="F58:G58"/>
    <mergeCell ref="I58:J58"/>
    <mergeCell ref="B55:C55"/>
    <mergeCell ref="D55:E55"/>
    <mergeCell ref="F55:G55"/>
    <mergeCell ref="I55:J55"/>
    <mergeCell ref="B56:C56"/>
    <mergeCell ref="D56:E56"/>
    <mergeCell ref="F56:G56"/>
    <mergeCell ref="I56:J56"/>
    <mergeCell ref="B65:C65"/>
    <mergeCell ref="D65:E65"/>
    <mergeCell ref="F65:G65"/>
    <mergeCell ref="I65:J65"/>
    <mergeCell ref="B66:C66"/>
    <mergeCell ref="D66:E66"/>
    <mergeCell ref="F66:G66"/>
    <mergeCell ref="I66:J66"/>
    <mergeCell ref="B63:C63"/>
    <mergeCell ref="D63:E63"/>
    <mergeCell ref="F63:G63"/>
    <mergeCell ref="I63:J63"/>
    <mergeCell ref="B64:C64"/>
    <mergeCell ref="D64:E64"/>
    <mergeCell ref="F64:G64"/>
    <mergeCell ref="I64:J64"/>
    <mergeCell ref="B61:C61"/>
    <mergeCell ref="D61:E61"/>
    <mergeCell ref="F61:G61"/>
    <mergeCell ref="I61:J61"/>
    <mergeCell ref="B62:C62"/>
    <mergeCell ref="D62:E62"/>
    <mergeCell ref="F62:G62"/>
    <mergeCell ref="I62:J62"/>
    <mergeCell ref="B71:C71"/>
    <mergeCell ref="D71:E71"/>
    <mergeCell ref="F71:G71"/>
    <mergeCell ref="I71:J71"/>
    <mergeCell ref="B72:C72"/>
    <mergeCell ref="D72:E72"/>
    <mergeCell ref="F72:G72"/>
    <mergeCell ref="I72:J72"/>
    <mergeCell ref="B69:C69"/>
    <mergeCell ref="D69:E69"/>
    <mergeCell ref="F69:G69"/>
    <mergeCell ref="I69:J69"/>
    <mergeCell ref="B70:C70"/>
    <mergeCell ref="D70:E70"/>
    <mergeCell ref="F70:G70"/>
    <mergeCell ref="I70:J70"/>
    <mergeCell ref="B67:C67"/>
    <mergeCell ref="D67:E67"/>
    <mergeCell ref="F67:G67"/>
    <mergeCell ref="I67:J67"/>
    <mergeCell ref="B68:C68"/>
    <mergeCell ref="D68:E68"/>
    <mergeCell ref="F68:G68"/>
    <mergeCell ref="I68:J68"/>
    <mergeCell ref="B77:C77"/>
    <mergeCell ref="D77:E77"/>
    <mergeCell ref="F77:G77"/>
    <mergeCell ref="I77:J77"/>
    <mergeCell ref="B78:C78"/>
    <mergeCell ref="D78:E78"/>
    <mergeCell ref="F78:G78"/>
    <mergeCell ref="I78:J78"/>
    <mergeCell ref="B75:C75"/>
    <mergeCell ref="D75:E75"/>
    <mergeCell ref="F75:G75"/>
    <mergeCell ref="I75:J75"/>
    <mergeCell ref="B76:C76"/>
    <mergeCell ref="D76:E76"/>
    <mergeCell ref="F76:G76"/>
    <mergeCell ref="I76:J76"/>
    <mergeCell ref="B73:C73"/>
    <mergeCell ref="D73:E73"/>
    <mergeCell ref="F73:G73"/>
    <mergeCell ref="I73:J73"/>
    <mergeCell ref="B74:C74"/>
    <mergeCell ref="D74:E74"/>
    <mergeCell ref="F74:G74"/>
    <mergeCell ref="I74:J74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6:J86"/>
    <mergeCell ref="B87:C87"/>
    <mergeCell ref="D87:E87"/>
    <mergeCell ref="F87:G87"/>
    <mergeCell ref="I87:J87"/>
    <mergeCell ref="B88:C88"/>
    <mergeCell ref="D88:E88"/>
    <mergeCell ref="F88:G88"/>
    <mergeCell ref="I88:J88"/>
    <mergeCell ref="B97:C97"/>
    <mergeCell ref="D97:E97"/>
    <mergeCell ref="F97:G97"/>
    <mergeCell ref="I97:J97"/>
    <mergeCell ref="B98:C98"/>
    <mergeCell ref="D98:E98"/>
    <mergeCell ref="F98:G98"/>
    <mergeCell ref="I98:J98"/>
    <mergeCell ref="B95:C95"/>
    <mergeCell ref="D95:E95"/>
    <mergeCell ref="F95:G95"/>
    <mergeCell ref="I95:J95"/>
    <mergeCell ref="B96:C96"/>
    <mergeCell ref="D96:E96"/>
    <mergeCell ref="F96:G96"/>
    <mergeCell ref="I96:J96"/>
    <mergeCell ref="B93:C93"/>
    <mergeCell ref="D93:E93"/>
    <mergeCell ref="F93:G93"/>
    <mergeCell ref="I93:J93"/>
    <mergeCell ref="B94:C94"/>
    <mergeCell ref="D94:E94"/>
    <mergeCell ref="F94:G94"/>
    <mergeCell ref="I94:J94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99:C99"/>
    <mergeCell ref="D99:E99"/>
    <mergeCell ref="F99:G99"/>
    <mergeCell ref="I99:J99"/>
    <mergeCell ref="B100:J100"/>
    <mergeCell ref="B101:C101"/>
    <mergeCell ref="D101:E101"/>
    <mergeCell ref="F101:G101"/>
    <mergeCell ref="I101:J101"/>
    <mergeCell ref="B108:C108"/>
    <mergeCell ref="D108:E108"/>
    <mergeCell ref="F108:G108"/>
    <mergeCell ref="I108:J108"/>
    <mergeCell ref="B109:C109"/>
    <mergeCell ref="D109:E109"/>
    <mergeCell ref="F109:G109"/>
    <mergeCell ref="I109:J109"/>
    <mergeCell ref="B106:C106"/>
    <mergeCell ref="D106:E106"/>
    <mergeCell ref="F106:G106"/>
    <mergeCell ref="I106:J106"/>
    <mergeCell ref="B107:C107"/>
    <mergeCell ref="D107:E107"/>
    <mergeCell ref="F107:G107"/>
    <mergeCell ref="I107:J107"/>
    <mergeCell ref="B104:C104"/>
    <mergeCell ref="D104:E104"/>
    <mergeCell ref="F104:G104"/>
    <mergeCell ref="I104:J104"/>
    <mergeCell ref="B105:C105"/>
    <mergeCell ref="D105:E105"/>
    <mergeCell ref="F105:G105"/>
    <mergeCell ref="I105:J105"/>
    <mergeCell ref="B112:J112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0:C110"/>
    <mergeCell ref="D110:E110"/>
    <mergeCell ref="F110:G110"/>
    <mergeCell ref="I110:J110"/>
    <mergeCell ref="B111:C111"/>
    <mergeCell ref="D111:E111"/>
    <mergeCell ref="F111:G111"/>
    <mergeCell ref="I111:J111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6:C166"/>
    <mergeCell ref="D166:E166"/>
    <mergeCell ref="F166:G166"/>
    <mergeCell ref="I166:J166"/>
    <mergeCell ref="B167:J167"/>
    <mergeCell ref="B168:C168"/>
    <mergeCell ref="D168:E168"/>
    <mergeCell ref="F168:G168"/>
    <mergeCell ref="I168:J168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1:C181"/>
    <mergeCell ref="D181:E181"/>
    <mergeCell ref="F181:G181"/>
    <mergeCell ref="I181:J181"/>
    <mergeCell ref="B182:J182"/>
    <mergeCell ref="B183:C183"/>
    <mergeCell ref="D183:E183"/>
    <mergeCell ref="F183:G183"/>
    <mergeCell ref="I183:J183"/>
    <mergeCell ref="B192:C192"/>
    <mergeCell ref="D192:E192"/>
    <mergeCell ref="F192:G192"/>
    <mergeCell ref="I192:J192"/>
    <mergeCell ref="B193:C193"/>
    <mergeCell ref="D193:E193"/>
    <mergeCell ref="F193:G193"/>
    <mergeCell ref="I193:J193"/>
    <mergeCell ref="B190:C190"/>
    <mergeCell ref="D190:E190"/>
    <mergeCell ref="F190:G190"/>
    <mergeCell ref="I190:J190"/>
    <mergeCell ref="B191:C191"/>
    <mergeCell ref="D191:E191"/>
    <mergeCell ref="F191:G191"/>
    <mergeCell ref="I191:J191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D199:E199"/>
    <mergeCell ref="F199:G199"/>
    <mergeCell ref="I199:J199"/>
    <mergeCell ref="B200:C200"/>
    <mergeCell ref="D200:E200"/>
    <mergeCell ref="F200:G200"/>
    <mergeCell ref="I200:J200"/>
    <mergeCell ref="B196:J196"/>
    <mergeCell ref="B197:C197"/>
    <mergeCell ref="D197:E197"/>
    <mergeCell ref="F197:G197"/>
    <mergeCell ref="I197:J197"/>
    <mergeCell ref="B198:C198"/>
    <mergeCell ref="D198:E198"/>
    <mergeCell ref="F198:G198"/>
    <mergeCell ref="I198:J198"/>
    <mergeCell ref="B194:C194"/>
    <mergeCell ref="D194:E194"/>
    <mergeCell ref="F194:G194"/>
    <mergeCell ref="I194:J194"/>
    <mergeCell ref="B195:C195"/>
    <mergeCell ref="D195:E195"/>
    <mergeCell ref="F195:G195"/>
    <mergeCell ref="I195:J195"/>
    <mergeCell ref="B204:C204"/>
    <mergeCell ref="D204:E204"/>
    <mergeCell ref="F204:G204"/>
    <mergeCell ref="I204:J204"/>
    <mergeCell ref="B205:J205"/>
    <mergeCell ref="B206:C206"/>
    <mergeCell ref="D206:E206"/>
    <mergeCell ref="F206:G206"/>
    <mergeCell ref="I206:J206"/>
    <mergeCell ref="B201:J201"/>
    <mergeCell ref="B202:C202"/>
    <mergeCell ref="D202:E202"/>
    <mergeCell ref="F202:G202"/>
    <mergeCell ref="I202:J202"/>
    <mergeCell ref="B203:C203"/>
    <mergeCell ref="D203:E203"/>
    <mergeCell ref="F203:G203"/>
    <mergeCell ref="I203:J203"/>
    <mergeCell ref="B211:C211"/>
    <mergeCell ref="D211:E211"/>
    <mergeCell ref="F211:G211"/>
    <mergeCell ref="I211:J211"/>
    <mergeCell ref="B212:C212"/>
    <mergeCell ref="D212:E212"/>
    <mergeCell ref="F212:G212"/>
    <mergeCell ref="I212:J212"/>
    <mergeCell ref="B209:C209"/>
    <mergeCell ref="D209:E209"/>
    <mergeCell ref="F209:G209"/>
    <mergeCell ref="I209:J209"/>
    <mergeCell ref="B210:C210"/>
    <mergeCell ref="D210:E210"/>
    <mergeCell ref="F210:G210"/>
    <mergeCell ref="I210:J210"/>
    <mergeCell ref="B207:C207"/>
    <mergeCell ref="D207:E207"/>
    <mergeCell ref="F207:G207"/>
    <mergeCell ref="I207:J207"/>
    <mergeCell ref="B208:C208"/>
    <mergeCell ref="D208:E208"/>
    <mergeCell ref="F208:G208"/>
    <mergeCell ref="I208:J208"/>
    <mergeCell ref="B217:C217"/>
    <mergeCell ref="D217:E217"/>
    <mergeCell ref="F217:G217"/>
    <mergeCell ref="I217:J217"/>
    <mergeCell ref="B218:C218"/>
    <mergeCell ref="D218:E218"/>
    <mergeCell ref="F218:G218"/>
    <mergeCell ref="I218:J218"/>
    <mergeCell ref="B215:C215"/>
    <mergeCell ref="D215:E215"/>
    <mergeCell ref="F215:G215"/>
    <mergeCell ref="I215:J215"/>
    <mergeCell ref="B216:C216"/>
    <mergeCell ref="D216:E216"/>
    <mergeCell ref="F216:G216"/>
    <mergeCell ref="I216:J216"/>
    <mergeCell ref="B213:C213"/>
    <mergeCell ref="D213:E213"/>
    <mergeCell ref="F213:G213"/>
    <mergeCell ref="I213:J213"/>
    <mergeCell ref="B214:C214"/>
    <mergeCell ref="D214:E214"/>
    <mergeCell ref="F214:G214"/>
    <mergeCell ref="I214:J214"/>
    <mergeCell ref="B223:C223"/>
    <mergeCell ref="D223:E223"/>
    <mergeCell ref="F223:G223"/>
    <mergeCell ref="I223:J223"/>
    <mergeCell ref="B224:C224"/>
    <mergeCell ref="D224:E224"/>
    <mergeCell ref="F224:G224"/>
    <mergeCell ref="I224:J224"/>
    <mergeCell ref="B221:C221"/>
    <mergeCell ref="D221:E221"/>
    <mergeCell ref="F221:G221"/>
    <mergeCell ref="I221:J221"/>
    <mergeCell ref="B222:C222"/>
    <mergeCell ref="D222:E222"/>
    <mergeCell ref="F222:G222"/>
    <mergeCell ref="I222:J222"/>
    <mergeCell ref="B219:C219"/>
    <mergeCell ref="D219:E219"/>
    <mergeCell ref="F219:G219"/>
    <mergeCell ref="I219:J219"/>
    <mergeCell ref="B220:C220"/>
    <mergeCell ref="D220:E220"/>
    <mergeCell ref="F220:G220"/>
    <mergeCell ref="I220:J220"/>
    <mergeCell ref="B229:C229"/>
    <mergeCell ref="D229:E229"/>
    <mergeCell ref="F229:G229"/>
    <mergeCell ref="I229:J229"/>
    <mergeCell ref="B230:C230"/>
    <mergeCell ref="D230:E230"/>
    <mergeCell ref="F230:G230"/>
    <mergeCell ref="I230:J230"/>
    <mergeCell ref="B227:C227"/>
    <mergeCell ref="D227:E227"/>
    <mergeCell ref="F227:G227"/>
    <mergeCell ref="I227:J227"/>
    <mergeCell ref="B228:C228"/>
    <mergeCell ref="D228:E228"/>
    <mergeCell ref="F228:G228"/>
    <mergeCell ref="I228:J228"/>
    <mergeCell ref="B225:C225"/>
    <mergeCell ref="D225:E225"/>
    <mergeCell ref="F225:G225"/>
    <mergeCell ref="I225:J225"/>
    <mergeCell ref="B226:C226"/>
    <mergeCell ref="D226:E226"/>
    <mergeCell ref="F226:G226"/>
    <mergeCell ref="I226:J226"/>
    <mergeCell ref="B235:C235"/>
    <mergeCell ref="D235:E235"/>
    <mergeCell ref="F235:G235"/>
    <mergeCell ref="I235:J235"/>
    <mergeCell ref="B236:C236"/>
    <mergeCell ref="D236:E236"/>
    <mergeCell ref="F236:G236"/>
    <mergeCell ref="I236:J236"/>
    <mergeCell ref="B233:C233"/>
    <mergeCell ref="D233:E233"/>
    <mergeCell ref="F233:G233"/>
    <mergeCell ref="I233:J233"/>
    <mergeCell ref="B234:C234"/>
    <mergeCell ref="D234:E234"/>
    <mergeCell ref="F234:G234"/>
    <mergeCell ref="I234:J234"/>
    <mergeCell ref="B231:C231"/>
    <mergeCell ref="D231:E231"/>
    <mergeCell ref="F231:G231"/>
    <mergeCell ref="I231:J231"/>
    <mergeCell ref="B232:C232"/>
    <mergeCell ref="D232:E232"/>
    <mergeCell ref="F232:G232"/>
    <mergeCell ref="I232:J232"/>
    <mergeCell ref="B241:C241"/>
    <mergeCell ref="D241:E241"/>
    <mergeCell ref="F241:G241"/>
    <mergeCell ref="I241:J241"/>
    <mergeCell ref="B242:C242"/>
    <mergeCell ref="D242:E242"/>
    <mergeCell ref="F242:G242"/>
    <mergeCell ref="I242:J242"/>
    <mergeCell ref="B239:C239"/>
    <mergeCell ref="D239:E239"/>
    <mergeCell ref="F239:G239"/>
    <mergeCell ref="I239:J239"/>
    <mergeCell ref="B240:C240"/>
    <mergeCell ref="D240:E240"/>
    <mergeCell ref="F240:G240"/>
    <mergeCell ref="I240:J240"/>
    <mergeCell ref="B237:C237"/>
    <mergeCell ref="D237:E237"/>
    <mergeCell ref="F237:G237"/>
    <mergeCell ref="I237:J237"/>
    <mergeCell ref="B238:C238"/>
    <mergeCell ref="D238:E238"/>
    <mergeCell ref="F238:G238"/>
    <mergeCell ref="I238:J238"/>
    <mergeCell ref="B247:C247"/>
    <mergeCell ref="D247:E247"/>
    <mergeCell ref="F247:G247"/>
    <mergeCell ref="I247:J247"/>
    <mergeCell ref="B248:C248"/>
    <mergeCell ref="D248:E248"/>
    <mergeCell ref="F248:G248"/>
    <mergeCell ref="I248:J248"/>
    <mergeCell ref="B245:C245"/>
    <mergeCell ref="D245:E245"/>
    <mergeCell ref="F245:G245"/>
    <mergeCell ref="I245:J245"/>
    <mergeCell ref="B246:C246"/>
    <mergeCell ref="D246:E246"/>
    <mergeCell ref="F246:G246"/>
    <mergeCell ref="I246:J246"/>
    <mergeCell ref="B243:C243"/>
    <mergeCell ref="D243:E243"/>
    <mergeCell ref="F243:G243"/>
    <mergeCell ref="I243:J243"/>
    <mergeCell ref="B244:C244"/>
    <mergeCell ref="D244:E244"/>
    <mergeCell ref="F244:G244"/>
    <mergeCell ref="I244:J244"/>
    <mergeCell ref="B253:C253"/>
    <mergeCell ref="D253:E253"/>
    <mergeCell ref="F253:G253"/>
    <mergeCell ref="I253:J253"/>
    <mergeCell ref="B254:C254"/>
    <mergeCell ref="D254:E254"/>
    <mergeCell ref="F254:G254"/>
    <mergeCell ref="I254:J254"/>
    <mergeCell ref="B251:C251"/>
    <mergeCell ref="D251:E251"/>
    <mergeCell ref="F251:G251"/>
    <mergeCell ref="I251:J251"/>
    <mergeCell ref="B252:C252"/>
    <mergeCell ref="D252:E252"/>
    <mergeCell ref="F252:G252"/>
    <mergeCell ref="I252:J252"/>
    <mergeCell ref="B249:C249"/>
    <mergeCell ref="D249:E249"/>
    <mergeCell ref="F249:G249"/>
    <mergeCell ref="I249:J249"/>
    <mergeCell ref="B250:C250"/>
    <mergeCell ref="D250:E250"/>
    <mergeCell ref="F250:G250"/>
    <mergeCell ref="I250:J250"/>
    <mergeCell ref="B259:C259"/>
    <mergeCell ref="D259:E259"/>
    <mergeCell ref="F259:G259"/>
    <mergeCell ref="I259:J259"/>
    <mergeCell ref="B260:C260"/>
    <mergeCell ref="D260:E260"/>
    <mergeCell ref="F260:G260"/>
    <mergeCell ref="I260:J260"/>
    <mergeCell ref="B257:C257"/>
    <mergeCell ref="D257:E257"/>
    <mergeCell ref="F257:G257"/>
    <mergeCell ref="I257:J257"/>
    <mergeCell ref="B258:C258"/>
    <mergeCell ref="D258:E258"/>
    <mergeCell ref="F258:G258"/>
    <mergeCell ref="I258:J258"/>
    <mergeCell ref="B255:C255"/>
    <mergeCell ref="D255:E255"/>
    <mergeCell ref="F255:G255"/>
    <mergeCell ref="I255:J255"/>
    <mergeCell ref="B256:C256"/>
    <mergeCell ref="D256:E256"/>
    <mergeCell ref="F256:G256"/>
    <mergeCell ref="I256:J256"/>
    <mergeCell ref="B265:C265"/>
    <mergeCell ref="D265:E265"/>
    <mergeCell ref="F265:G265"/>
    <mergeCell ref="I265:J265"/>
    <mergeCell ref="B266:C266"/>
    <mergeCell ref="D266:E266"/>
    <mergeCell ref="F266:G266"/>
    <mergeCell ref="I266:J266"/>
    <mergeCell ref="B263:C263"/>
    <mergeCell ref="D263:E263"/>
    <mergeCell ref="F263:G263"/>
    <mergeCell ref="I263:J263"/>
    <mergeCell ref="B264:C264"/>
    <mergeCell ref="D264:E264"/>
    <mergeCell ref="F264:G264"/>
    <mergeCell ref="I264:J264"/>
    <mergeCell ref="B261:C261"/>
    <mergeCell ref="D261:E261"/>
    <mergeCell ref="F261:G261"/>
    <mergeCell ref="I261:J261"/>
    <mergeCell ref="B262:C262"/>
    <mergeCell ref="D262:E262"/>
    <mergeCell ref="F262:G262"/>
    <mergeCell ref="I262:J262"/>
    <mergeCell ref="B271:C271"/>
    <mergeCell ref="D271:E271"/>
    <mergeCell ref="F271:G271"/>
    <mergeCell ref="I271:J271"/>
    <mergeCell ref="B272:C272"/>
    <mergeCell ref="D272:E272"/>
    <mergeCell ref="F272:G272"/>
    <mergeCell ref="I272:J272"/>
    <mergeCell ref="B269:C269"/>
    <mergeCell ref="D269:E269"/>
    <mergeCell ref="F269:G269"/>
    <mergeCell ref="I269:J269"/>
    <mergeCell ref="B270:C270"/>
    <mergeCell ref="D270:E270"/>
    <mergeCell ref="F270:G270"/>
    <mergeCell ref="I270:J270"/>
    <mergeCell ref="B267:C267"/>
    <mergeCell ref="D267:E267"/>
    <mergeCell ref="F267:G267"/>
    <mergeCell ref="I267:J267"/>
    <mergeCell ref="B268:C268"/>
    <mergeCell ref="D268:E268"/>
    <mergeCell ref="F268:G268"/>
    <mergeCell ref="I268:J268"/>
    <mergeCell ref="B277:C277"/>
    <mergeCell ref="D277:E277"/>
    <mergeCell ref="F277:G277"/>
    <mergeCell ref="I277:J277"/>
    <mergeCell ref="B278:C278"/>
    <mergeCell ref="D278:E278"/>
    <mergeCell ref="F278:G278"/>
    <mergeCell ref="I278:J278"/>
    <mergeCell ref="B275:C275"/>
    <mergeCell ref="D275:E275"/>
    <mergeCell ref="F275:G275"/>
    <mergeCell ref="I275:J275"/>
    <mergeCell ref="B276:C276"/>
    <mergeCell ref="D276:E276"/>
    <mergeCell ref="F276:G276"/>
    <mergeCell ref="I276:J276"/>
    <mergeCell ref="B273:C273"/>
    <mergeCell ref="D273:E273"/>
    <mergeCell ref="F273:G273"/>
    <mergeCell ref="I273:J273"/>
    <mergeCell ref="B274:C274"/>
    <mergeCell ref="D274:E274"/>
    <mergeCell ref="F274:G274"/>
    <mergeCell ref="I274:J274"/>
    <mergeCell ref="B281:C281"/>
    <mergeCell ref="D281:E281"/>
    <mergeCell ref="F281:G281"/>
    <mergeCell ref="I281:J281"/>
    <mergeCell ref="B282:J282"/>
    <mergeCell ref="B283:C283"/>
    <mergeCell ref="D283:E283"/>
    <mergeCell ref="F283:G283"/>
    <mergeCell ref="I283:J283"/>
    <mergeCell ref="B279:C279"/>
    <mergeCell ref="D279:E279"/>
    <mergeCell ref="F279:G279"/>
    <mergeCell ref="I279:J279"/>
    <mergeCell ref="B280:C280"/>
    <mergeCell ref="D280:E280"/>
    <mergeCell ref="F280:G280"/>
    <mergeCell ref="I280:J280"/>
    <mergeCell ref="B286:J286"/>
    <mergeCell ref="B287:C287"/>
    <mergeCell ref="D287:E287"/>
    <mergeCell ref="F287:G287"/>
    <mergeCell ref="I287:J287"/>
    <mergeCell ref="B288:C288"/>
    <mergeCell ref="D288:E288"/>
    <mergeCell ref="F288:G288"/>
    <mergeCell ref="I288:J288"/>
    <mergeCell ref="B284:C284"/>
    <mergeCell ref="D284:E284"/>
    <mergeCell ref="F284:G284"/>
    <mergeCell ref="I284:J284"/>
    <mergeCell ref="B285:C285"/>
    <mergeCell ref="D285:E285"/>
    <mergeCell ref="F285:G285"/>
    <mergeCell ref="I285:J285"/>
    <mergeCell ref="B291:J291"/>
    <mergeCell ref="B292:C292"/>
    <mergeCell ref="D292:E292"/>
    <mergeCell ref="F292:G292"/>
    <mergeCell ref="I292:J292"/>
    <mergeCell ref="B293:C293"/>
    <mergeCell ref="D293:E293"/>
    <mergeCell ref="F293:G293"/>
    <mergeCell ref="I293:J293"/>
    <mergeCell ref="B289:C289"/>
    <mergeCell ref="D289:E289"/>
    <mergeCell ref="F289:G289"/>
    <mergeCell ref="I289:J289"/>
    <mergeCell ref="B290:C290"/>
    <mergeCell ref="D290:E290"/>
    <mergeCell ref="F290:G290"/>
    <mergeCell ref="I290:J290"/>
    <mergeCell ref="B298:C298"/>
    <mergeCell ref="D298:E298"/>
    <mergeCell ref="F298:G298"/>
    <mergeCell ref="I298:J298"/>
    <mergeCell ref="B299:C299"/>
    <mergeCell ref="D299:E299"/>
    <mergeCell ref="F299:G299"/>
    <mergeCell ref="I299:J299"/>
    <mergeCell ref="B296:C296"/>
    <mergeCell ref="D296:E296"/>
    <mergeCell ref="F296:G296"/>
    <mergeCell ref="I296:J296"/>
    <mergeCell ref="B297:C297"/>
    <mergeCell ref="D297:E297"/>
    <mergeCell ref="F297:G297"/>
    <mergeCell ref="I297:J297"/>
    <mergeCell ref="B294:C294"/>
    <mergeCell ref="D294:E294"/>
    <mergeCell ref="F294:G294"/>
    <mergeCell ref="I294:J294"/>
    <mergeCell ref="B295:C295"/>
    <mergeCell ref="D295:E295"/>
    <mergeCell ref="F295:G295"/>
    <mergeCell ref="I295:J295"/>
    <mergeCell ref="B303:C303"/>
    <mergeCell ref="D303:E303"/>
    <mergeCell ref="F303:G303"/>
    <mergeCell ref="I303:J303"/>
    <mergeCell ref="B304:C304"/>
    <mergeCell ref="D304:E304"/>
    <mergeCell ref="F304:G304"/>
    <mergeCell ref="I304:J304"/>
    <mergeCell ref="B300:J300"/>
    <mergeCell ref="B301:C301"/>
    <mergeCell ref="D301:E301"/>
    <mergeCell ref="F301:G301"/>
    <mergeCell ref="I301:J301"/>
    <mergeCell ref="B302:C302"/>
    <mergeCell ref="D302:E302"/>
    <mergeCell ref="F302:G302"/>
    <mergeCell ref="I302:J302"/>
    <mergeCell ref="B308:C308"/>
    <mergeCell ref="D308:E308"/>
    <mergeCell ref="F308:G308"/>
    <mergeCell ref="I308:J308"/>
    <mergeCell ref="B309:C309"/>
    <mergeCell ref="D309:E309"/>
    <mergeCell ref="F309:G309"/>
    <mergeCell ref="I309:J309"/>
    <mergeCell ref="B305:J305"/>
    <mergeCell ref="B306:C306"/>
    <mergeCell ref="D306:E306"/>
    <mergeCell ref="F306:G306"/>
    <mergeCell ref="I306:J306"/>
    <mergeCell ref="B307:C307"/>
    <mergeCell ref="D307:E307"/>
    <mergeCell ref="F307:G307"/>
    <mergeCell ref="I307:J307"/>
    <mergeCell ref="B314:C314"/>
    <mergeCell ref="D314:E314"/>
    <mergeCell ref="F314:G314"/>
    <mergeCell ref="I314:J314"/>
    <mergeCell ref="B315:C315"/>
    <mergeCell ref="D315:E315"/>
    <mergeCell ref="F315:G315"/>
    <mergeCell ref="I315:J315"/>
    <mergeCell ref="B312:C312"/>
    <mergeCell ref="D312:E312"/>
    <mergeCell ref="F312:G312"/>
    <mergeCell ref="I312:J312"/>
    <mergeCell ref="B313:C313"/>
    <mergeCell ref="D313:E313"/>
    <mergeCell ref="F313:G313"/>
    <mergeCell ref="I313:J313"/>
    <mergeCell ref="B310:C310"/>
    <mergeCell ref="D310:E310"/>
    <mergeCell ref="F310:G310"/>
    <mergeCell ref="I310:J310"/>
    <mergeCell ref="B311:C311"/>
    <mergeCell ref="D311:E311"/>
    <mergeCell ref="F311:G311"/>
    <mergeCell ref="I311:J311"/>
    <mergeCell ref="B320:C320"/>
    <mergeCell ref="D320:E320"/>
    <mergeCell ref="F320:G320"/>
    <mergeCell ref="I320:J320"/>
    <mergeCell ref="B321:C321"/>
    <mergeCell ref="D321:E321"/>
    <mergeCell ref="F321:G321"/>
    <mergeCell ref="I321:J321"/>
    <mergeCell ref="B318:C318"/>
    <mergeCell ref="D318:E318"/>
    <mergeCell ref="F318:G318"/>
    <mergeCell ref="I318:J318"/>
    <mergeCell ref="B319:C319"/>
    <mergeCell ref="D319:E319"/>
    <mergeCell ref="F319:G319"/>
    <mergeCell ref="I319:J319"/>
    <mergeCell ref="B316:C316"/>
    <mergeCell ref="D316:E316"/>
    <mergeCell ref="F316:G316"/>
    <mergeCell ref="I316:J316"/>
    <mergeCell ref="B317:C317"/>
    <mergeCell ref="D317:E317"/>
    <mergeCell ref="F317:G317"/>
    <mergeCell ref="I317:J317"/>
    <mergeCell ref="B326:C326"/>
    <mergeCell ref="D326:E326"/>
    <mergeCell ref="F326:G326"/>
    <mergeCell ref="I326:J326"/>
    <mergeCell ref="B327:C327"/>
    <mergeCell ref="D327:E327"/>
    <mergeCell ref="F327:G327"/>
    <mergeCell ref="I327:J327"/>
    <mergeCell ref="B324:C324"/>
    <mergeCell ref="D324:E324"/>
    <mergeCell ref="F324:G324"/>
    <mergeCell ref="I324:J324"/>
    <mergeCell ref="B325:C325"/>
    <mergeCell ref="D325:E325"/>
    <mergeCell ref="F325:G325"/>
    <mergeCell ref="I325:J325"/>
    <mergeCell ref="B322:C322"/>
    <mergeCell ref="D322:E322"/>
    <mergeCell ref="F322:G322"/>
    <mergeCell ref="I322:J322"/>
    <mergeCell ref="B323:C323"/>
    <mergeCell ref="D323:E323"/>
    <mergeCell ref="F323:G323"/>
    <mergeCell ref="I323:J323"/>
    <mergeCell ref="B332:C332"/>
    <mergeCell ref="D332:E332"/>
    <mergeCell ref="F332:G332"/>
    <mergeCell ref="I332:J332"/>
    <mergeCell ref="B333:C333"/>
    <mergeCell ref="D333:E333"/>
    <mergeCell ref="F333:G333"/>
    <mergeCell ref="I333:J333"/>
    <mergeCell ref="B330:C330"/>
    <mergeCell ref="D330:E330"/>
    <mergeCell ref="F330:G330"/>
    <mergeCell ref="I330:J330"/>
    <mergeCell ref="B331:C331"/>
    <mergeCell ref="D331:E331"/>
    <mergeCell ref="F331:G331"/>
    <mergeCell ref="I331:J331"/>
    <mergeCell ref="B328:C328"/>
    <mergeCell ref="D328:E328"/>
    <mergeCell ref="F328:G328"/>
    <mergeCell ref="I328:J328"/>
    <mergeCell ref="B329:C329"/>
    <mergeCell ref="D329:E329"/>
    <mergeCell ref="F329:G329"/>
    <mergeCell ref="I329:J329"/>
    <mergeCell ref="B338:C338"/>
    <mergeCell ref="D338:E338"/>
    <mergeCell ref="F338:G338"/>
    <mergeCell ref="I338:J338"/>
    <mergeCell ref="B339:C339"/>
    <mergeCell ref="D339:E339"/>
    <mergeCell ref="F339:G339"/>
    <mergeCell ref="I339:J339"/>
    <mergeCell ref="B336:C336"/>
    <mergeCell ref="D336:E336"/>
    <mergeCell ref="F336:G336"/>
    <mergeCell ref="I336:J336"/>
    <mergeCell ref="B337:C337"/>
    <mergeCell ref="D337:E337"/>
    <mergeCell ref="F337:G337"/>
    <mergeCell ref="I337:J337"/>
    <mergeCell ref="B334:C334"/>
    <mergeCell ref="D334:E334"/>
    <mergeCell ref="F334:G334"/>
    <mergeCell ref="I334:J334"/>
    <mergeCell ref="B335:C335"/>
    <mergeCell ref="D335:E335"/>
    <mergeCell ref="F335:G335"/>
    <mergeCell ref="I335:J335"/>
    <mergeCell ref="B344:C344"/>
    <mergeCell ref="D344:E344"/>
    <mergeCell ref="F344:G344"/>
    <mergeCell ref="I344:J344"/>
    <mergeCell ref="B345:C345"/>
    <mergeCell ref="D345:E345"/>
    <mergeCell ref="F345:G345"/>
    <mergeCell ref="I345:J345"/>
    <mergeCell ref="B342:C342"/>
    <mergeCell ref="D342:E342"/>
    <mergeCell ref="F342:G342"/>
    <mergeCell ref="I342:J342"/>
    <mergeCell ref="B343:C343"/>
    <mergeCell ref="D343:E343"/>
    <mergeCell ref="F343:G343"/>
    <mergeCell ref="I343:J343"/>
    <mergeCell ref="B340:C340"/>
    <mergeCell ref="D340:E340"/>
    <mergeCell ref="F340:G340"/>
    <mergeCell ref="I340:J340"/>
    <mergeCell ref="B341:C341"/>
    <mergeCell ref="D341:E341"/>
    <mergeCell ref="F341:G341"/>
    <mergeCell ref="I341:J341"/>
    <mergeCell ref="B350:C350"/>
    <mergeCell ref="D350:E350"/>
    <mergeCell ref="F350:G350"/>
    <mergeCell ref="I350:J350"/>
    <mergeCell ref="B351:C351"/>
    <mergeCell ref="D351:E351"/>
    <mergeCell ref="F351:G351"/>
    <mergeCell ref="I351:J351"/>
    <mergeCell ref="B348:C348"/>
    <mergeCell ref="D348:E348"/>
    <mergeCell ref="F348:G348"/>
    <mergeCell ref="I348:J348"/>
    <mergeCell ref="B349:C349"/>
    <mergeCell ref="D349:E349"/>
    <mergeCell ref="F349:G349"/>
    <mergeCell ref="I349:J349"/>
    <mergeCell ref="B346:C346"/>
    <mergeCell ref="D346:E346"/>
    <mergeCell ref="F346:G346"/>
    <mergeCell ref="I346:J346"/>
    <mergeCell ref="B347:C347"/>
    <mergeCell ref="D347:E347"/>
    <mergeCell ref="F347:G347"/>
    <mergeCell ref="I347:J347"/>
    <mergeCell ref="B356:C356"/>
    <mergeCell ref="D356:E356"/>
    <mergeCell ref="F356:G356"/>
    <mergeCell ref="I356:J356"/>
    <mergeCell ref="B357:C357"/>
    <mergeCell ref="D357:E357"/>
    <mergeCell ref="F357:G357"/>
    <mergeCell ref="I357:J357"/>
    <mergeCell ref="B354:C354"/>
    <mergeCell ref="D354:E354"/>
    <mergeCell ref="F354:G354"/>
    <mergeCell ref="I354:J354"/>
    <mergeCell ref="B355:C355"/>
    <mergeCell ref="D355:E355"/>
    <mergeCell ref="F355:G355"/>
    <mergeCell ref="I355:J355"/>
    <mergeCell ref="B352:C352"/>
    <mergeCell ref="D352:E352"/>
    <mergeCell ref="F352:G352"/>
    <mergeCell ref="I352:J352"/>
    <mergeCell ref="B353:C353"/>
    <mergeCell ref="D353:E353"/>
    <mergeCell ref="F353:G353"/>
    <mergeCell ref="I353:J353"/>
    <mergeCell ref="B362:C362"/>
    <mergeCell ref="D362:E362"/>
    <mergeCell ref="F362:G362"/>
    <mergeCell ref="I362:J362"/>
    <mergeCell ref="B363:C363"/>
    <mergeCell ref="D363:E363"/>
    <mergeCell ref="F363:G363"/>
    <mergeCell ref="I363:J363"/>
    <mergeCell ref="B360:C360"/>
    <mergeCell ref="D360:E360"/>
    <mergeCell ref="F360:G360"/>
    <mergeCell ref="I360:J360"/>
    <mergeCell ref="B361:C361"/>
    <mergeCell ref="D361:E361"/>
    <mergeCell ref="F361:G361"/>
    <mergeCell ref="I361:J361"/>
    <mergeCell ref="B358:C358"/>
    <mergeCell ref="D358:E358"/>
    <mergeCell ref="F358:G358"/>
    <mergeCell ref="I358:J358"/>
    <mergeCell ref="B359:C359"/>
    <mergeCell ref="D359:E359"/>
    <mergeCell ref="F359:G359"/>
    <mergeCell ref="I359:J359"/>
    <mergeCell ref="B368:C368"/>
    <mergeCell ref="D368:E368"/>
    <mergeCell ref="F368:G368"/>
    <mergeCell ref="I368:J368"/>
    <mergeCell ref="B369:C369"/>
    <mergeCell ref="D369:E369"/>
    <mergeCell ref="F369:G369"/>
    <mergeCell ref="I369:J369"/>
    <mergeCell ref="B366:C366"/>
    <mergeCell ref="D366:E366"/>
    <mergeCell ref="F366:G366"/>
    <mergeCell ref="I366:J366"/>
    <mergeCell ref="B367:C367"/>
    <mergeCell ref="D367:E367"/>
    <mergeCell ref="F367:G367"/>
    <mergeCell ref="I367:J367"/>
    <mergeCell ref="B364:C364"/>
    <mergeCell ref="D364:E364"/>
    <mergeCell ref="F364:G364"/>
    <mergeCell ref="I364:J364"/>
    <mergeCell ref="B365:C365"/>
    <mergeCell ref="D365:E365"/>
    <mergeCell ref="F365:G365"/>
    <mergeCell ref="I365:J365"/>
    <mergeCell ref="B374:C374"/>
    <mergeCell ref="D374:E374"/>
    <mergeCell ref="F374:G374"/>
    <mergeCell ref="I374:J374"/>
    <mergeCell ref="B375:C375"/>
    <mergeCell ref="D375:E375"/>
    <mergeCell ref="F375:G375"/>
    <mergeCell ref="I375:J375"/>
    <mergeCell ref="B372:C372"/>
    <mergeCell ref="D372:E372"/>
    <mergeCell ref="F372:G372"/>
    <mergeCell ref="I372:J372"/>
    <mergeCell ref="B373:C373"/>
    <mergeCell ref="D373:E373"/>
    <mergeCell ref="F373:G373"/>
    <mergeCell ref="I373:J373"/>
    <mergeCell ref="B370:C370"/>
    <mergeCell ref="D370:E370"/>
    <mergeCell ref="F370:G370"/>
    <mergeCell ref="I370:J370"/>
    <mergeCell ref="B371:C371"/>
    <mergeCell ref="D371:E371"/>
    <mergeCell ref="F371:G371"/>
    <mergeCell ref="I371:J371"/>
    <mergeCell ref="D380:E380"/>
    <mergeCell ref="F380:G380"/>
    <mergeCell ref="I380:J380"/>
    <mergeCell ref="B381:C381"/>
    <mergeCell ref="D381:E381"/>
    <mergeCell ref="F381:G381"/>
    <mergeCell ref="I381:J381"/>
    <mergeCell ref="B378:C378"/>
    <mergeCell ref="D378:E378"/>
    <mergeCell ref="F378:G378"/>
    <mergeCell ref="I378:J378"/>
    <mergeCell ref="B379:C379"/>
    <mergeCell ref="D379:E379"/>
    <mergeCell ref="F379:G379"/>
    <mergeCell ref="I379:J379"/>
    <mergeCell ref="B376:C376"/>
    <mergeCell ref="D376:E376"/>
    <mergeCell ref="F376:G376"/>
    <mergeCell ref="I376:J376"/>
    <mergeCell ref="B377:C377"/>
    <mergeCell ref="D377:E377"/>
    <mergeCell ref="F377:G377"/>
    <mergeCell ref="I377:J377"/>
    <mergeCell ref="B387:C387"/>
    <mergeCell ref="D387:E387"/>
    <mergeCell ref="F387:G387"/>
    <mergeCell ref="I387:J387"/>
    <mergeCell ref="B388:C388"/>
    <mergeCell ref="D388:E388"/>
    <mergeCell ref="F388:G388"/>
    <mergeCell ref="I388:J388"/>
    <mergeCell ref="B385:C385"/>
    <mergeCell ref="D385:E385"/>
    <mergeCell ref="F385:G385"/>
    <mergeCell ref="I385:J385"/>
    <mergeCell ref="B386:C386"/>
    <mergeCell ref="D386:E386"/>
    <mergeCell ref="F386:G386"/>
    <mergeCell ref="I386:J386"/>
    <mergeCell ref="B382:J382"/>
    <mergeCell ref="B383:C383"/>
    <mergeCell ref="D383:E383"/>
    <mergeCell ref="F383:G383"/>
    <mergeCell ref="I383:J383"/>
    <mergeCell ref="B384:C384"/>
    <mergeCell ref="D384:E384"/>
    <mergeCell ref="F384:G384"/>
    <mergeCell ref="I384:J384"/>
    <mergeCell ref="B393:C393"/>
    <mergeCell ref="D393:E393"/>
    <mergeCell ref="F393:G393"/>
    <mergeCell ref="I393:J393"/>
    <mergeCell ref="B394:C394"/>
    <mergeCell ref="D394:E394"/>
    <mergeCell ref="F394:G394"/>
    <mergeCell ref="I394:J394"/>
    <mergeCell ref="B391:C391"/>
    <mergeCell ref="D391:E391"/>
    <mergeCell ref="F391:G391"/>
    <mergeCell ref="I391:J391"/>
    <mergeCell ref="B392:C392"/>
    <mergeCell ref="D392:E392"/>
    <mergeCell ref="F392:G392"/>
    <mergeCell ref="I392:J392"/>
    <mergeCell ref="B389:C389"/>
    <mergeCell ref="D389:E389"/>
    <mergeCell ref="F389:G389"/>
    <mergeCell ref="I389:J389"/>
    <mergeCell ref="B390:C390"/>
    <mergeCell ref="D390:E390"/>
    <mergeCell ref="F390:G390"/>
    <mergeCell ref="I390:J390"/>
    <mergeCell ref="B399:C399"/>
    <mergeCell ref="D399:E399"/>
    <mergeCell ref="F399:G399"/>
    <mergeCell ref="I399:J399"/>
    <mergeCell ref="B400:C400"/>
    <mergeCell ref="D400:E400"/>
    <mergeCell ref="F400:G400"/>
    <mergeCell ref="I400:J400"/>
    <mergeCell ref="B397:C397"/>
    <mergeCell ref="D397:E397"/>
    <mergeCell ref="F397:G397"/>
    <mergeCell ref="I397:J397"/>
    <mergeCell ref="B398:C398"/>
    <mergeCell ref="D398:E398"/>
    <mergeCell ref="F398:G398"/>
    <mergeCell ref="I398:J398"/>
    <mergeCell ref="B395:C395"/>
    <mergeCell ref="D395:E395"/>
    <mergeCell ref="F395:G395"/>
    <mergeCell ref="I395:J395"/>
    <mergeCell ref="B396:C396"/>
    <mergeCell ref="D396:E396"/>
    <mergeCell ref="F396:G396"/>
    <mergeCell ref="I396:J396"/>
    <mergeCell ref="B405:C405"/>
    <mergeCell ref="D405:E405"/>
    <mergeCell ref="F405:G405"/>
    <mergeCell ref="I405:J405"/>
    <mergeCell ref="B406:C406"/>
    <mergeCell ref="D406:E406"/>
    <mergeCell ref="F406:G406"/>
    <mergeCell ref="I406:J406"/>
    <mergeCell ref="B403:C403"/>
    <mergeCell ref="D403:E403"/>
    <mergeCell ref="F403:G403"/>
    <mergeCell ref="I403:J403"/>
    <mergeCell ref="B404:C404"/>
    <mergeCell ref="D404:E404"/>
    <mergeCell ref="F404:G404"/>
    <mergeCell ref="I404:J404"/>
    <mergeCell ref="B401:C401"/>
    <mergeCell ref="D401:E401"/>
    <mergeCell ref="F401:G401"/>
    <mergeCell ref="I401:J401"/>
    <mergeCell ref="B402:C402"/>
    <mergeCell ref="D402:E402"/>
    <mergeCell ref="F402:G402"/>
    <mergeCell ref="I402:J402"/>
    <mergeCell ref="B409:J409"/>
    <mergeCell ref="B410:C410"/>
    <mergeCell ref="D410:E410"/>
    <mergeCell ref="F410:G410"/>
    <mergeCell ref="I410:J410"/>
    <mergeCell ref="B411:C411"/>
    <mergeCell ref="D411:E411"/>
    <mergeCell ref="F411:G411"/>
    <mergeCell ref="I411:J411"/>
    <mergeCell ref="B407:C407"/>
    <mergeCell ref="D407:E407"/>
    <mergeCell ref="F407:G407"/>
    <mergeCell ref="I407:J407"/>
    <mergeCell ref="B408:C408"/>
    <mergeCell ref="D408:E408"/>
    <mergeCell ref="F408:G408"/>
    <mergeCell ref="I408:J408"/>
    <mergeCell ref="B416:C416"/>
    <mergeCell ref="D416:E416"/>
    <mergeCell ref="F416:G416"/>
    <mergeCell ref="I416:J416"/>
    <mergeCell ref="B417:C417"/>
    <mergeCell ref="D417:E417"/>
    <mergeCell ref="F417:G417"/>
    <mergeCell ref="I417:J417"/>
    <mergeCell ref="B414:C414"/>
    <mergeCell ref="D414:E414"/>
    <mergeCell ref="F414:G414"/>
    <mergeCell ref="I414:J414"/>
    <mergeCell ref="B415:C415"/>
    <mergeCell ref="D415:E415"/>
    <mergeCell ref="F415:G415"/>
    <mergeCell ref="I415:J415"/>
    <mergeCell ref="B412:C412"/>
    <mergeCell ref="D412:E412"/>
    <mergeCell ref="F412:G412"/>
    <mergeCell ref="I412:J412"/>
    <mergeCell ref="B413:C413"/>
    <mergeCell ref="D413:E413"/>
    <mergeCell ref="F413:G413"/>
    <mergeCell ref="I413:J413"/>
    <mergeCell ref="B422:C422"/>
    <mergeCell ref="D422:E422"/>
    <mergeCell ref="F422:G422"/>
    <mergeCell ref="I422:J422"/>
    <mergeCell ref="B423:C423"/>
    <mergeCell ref="D423:E423"/>
    <mergeCell ref="F423:G423"/>
    <mergeCell ref="I423:J423"/>
    <mergeCell ref="B420:C420"/>
    <mergeCell ref="D420:E420"/>
    <mergeCell ref="F420:G420"/>
    <mergeCell ref="I420:J420"/>
    <mergeCell ref="B421:C421"/>
    <mergeCell ref="D421:E421"/>
    <mergeCell ref="F421:G421"/>
    <mergeCell ref="I421:J421"/>
    <mergeCell ref="B418:C418"/>
    <mergeCell ref="D418:E418"/>
    <mergeCell ref="F418:G418"/>
    <mergeCell ref="I418:J418"/>
    <mergeCell ref="B419:C419"/>
    <mergeCell ref="D419:E419"/>
    <mergeCell ref="F419:G419"/>
    <mergeCell ref="I419:J419"/>
    <mergeCell ref="B428:C428"/>
    <mergeCell ref="D428:E428"/>
    <mergeCell ref="F428:G428"/>
    <mergeCell ref="I428:J428"/>
    <mergeCell ref="B429:C429"/>
    <mergeCell ref="D429:E429"/>
    <mergeCell ref="F429:G429"/>
    <mergeCell ref="I429:J429"/>
    <mergeCell ref="B426:C426"/>
    <mergeCell ref="D426:E426"/>
    <mergeCell ref="F426:G426"/>
    <mergeCell ref="I426:J426"/>
    <mergeCell ref="B427:C427"/>
    <mergeCell ref="D427:E427"/>
    <mergeCell ref="F427:G427"/>
    <mergeCell ref="I427:J427"/>
    <mergeCell ref="B424:C424"/>
    <mergeCell ref="D424:E424"/>
    <mergeCell ref="F424:G424"/>
    <mergeCell ref="I424:J424"/>
    <mergeCell ref="B425:C425"/>
    <mergeCell ref="D425:E425"/>
    <mergeCell ref="F425:G425"/>
    <mergeCell ref="I425:J425"/>
    <mergeCell ref="B434:C434"/>
    <mergeCell ref="D434:E434"/>
    <mergeCell ref="F434:G434"/>
    <mergeCell ref="I434:J434"/>
    <mergeCell ref="B435:C435"/>
    <mergeCell ref="D435:E435"/>
    <mergeCell ref="F435:G435"/>
    <mergeCell ref="I435:J435"/>
    <mergeCell ref="B432:C432"/>
    <mergeCell ref="D432:E432"/>
    <mergeCell ref="F432:G432"/>
    <mergeCell ref="I432:J432"/>
    <mergeCell ref="B433:C433"/>
    <mergeCell ref="D433:E433"/>
    <mergeCell ref="F433:G433"/>
    <mergeCell ref="I433:J433"/>
    <mergeCell ref="B430:C430"/>
    <mergeCell ref="D430:E430"/>
    <mergeCell ref="F430:G430"/>
    <mergeCell ref="I430:J430"/>
    <mergeCell ref="B431:C431"/>
    <mergeCell ref="D431:E431"/>
    <mergeCell ref="F431:G431"/>
    <mergeCell ref="I431:J431"/>
    <mergeCell ref="B440:C440"/>
    <mergeCell ref="D440:E440"/>
    <mergeCell ref="F440:G440"/>
    <mergeCell ref="I440:J440"/>
    <mergeCell ref="B441:C441"/>
    <mergeCell ref="D441:E441"/>
    <mergeCell ref="F441:G441"/>
    <mergeCell ref="I441:J441"/>
    <mergeCell ref="B438:C438"/>
    <mergeCell ref="D438:E438"/>
    <mergeCell ref="F438:G438"/>
    <mergeCell ref="I438:J438"/>
    <mergeCell ref="B439:C439"/>
    <mergeCell ref="D439:E439"/>
    <mergeCell ref="F439:G439"/>
    <mergeCell ref="I439:J439"/>
    <mergeCell ref="B436:C436"/>
    <mergeCell ref="D436:E436"/>
    <mergeCell ref="F436:G436"/>
    <mergeCell ref="I436:J436"/>
    <mergeCell ref="B437:C437"/>
    <mergeCell ref="D437:E437"/>
    <mergeCell ref="F437:G437"/>
    <mergeCell ref="I437:J437"/>
    <mergeCell ref="B446:C446"/>
    <mergeCell ref="D446:E446"/>
    <mergeCell ref="F446:G446"/>
    <mergeCell ref="I446:J446"/>
    <mergeCell ref="B447:C447"/>
    <mergeCell ref="D447:E447"/>
    <mergeCell ref="F447:G447"/>
    <mergeCell ref="I447:J447"/>
    <mergeCell ref="B444:C444"/>
    <mergeCell ref="D444:E444"/>
    <mergeCell ref="F444:G444"/>
    <mergeCell ref="I444:J444"/>
    <mergeCell ref="B445:C445"/>
    <mergeCell ref="D445:E445"/>
    <mergeCell ref="F445:G445"/>
    <mergeCell ref="I445:J445"/>
    <mergeCell ref="B442:C442"/>
    <mergeCell ref="D442:E442"/>
    <mergeCell ref="F442:G442"/>
    <mergeCell ref="I442:J442"/>
    <mergeCell ref="B443:C443"/>
    <mergeCell ref="D443:E443"/>
    <mergeCell ref="F443:G443"/>
    <mergeCell ref="I443:J443"/>
    <mergeCell ref="B452:C452"/>
    <mergeCell ref="D452:E452"/>
    <mergeCell ref="F452:G452"/>
    <mergeCell ref="I452:J452"/>
    <mergeCell ref="B453:C453"/>
    <mergeCell ref="D453:E453"/>
    <mergeCell ref="F453:G453"/>
    <mergeCell ref="I453:J453"/>
    <mergeCell ref="B450:C450"/>
    <mergeCell ref="D450:E450"/>
    <mergeCell ref="F450:G450"/>
    <mergeCell ref="I450:J450"/>
    <mergeCell ref="B451:C451"/>
    <mergeCell ref="D451:E451"/>
    <mergeCell ref="F451:G451"/>
    <mergeCell ref="I451:J451"/>
    <mergeCell ref="B448:C448"/>
    <mergeCell ref="D448:E448"/>
    <mergeCell ref="F448:G448"/>
    <mergeCell ref="I448:J448"/>
    <mergeCell ref="B449:C449"/>
    <mergeCell ref="D449:E449"/>
    <mergeCell ref="F449:G449"/>
    <mergeCell ref="I449:J449"/>
    <mergeCell ref="B458:C458"/>
    <mergeCell ref="D458:E458"/>
    <mergeCell ref="F458:G458"/>
    <mergeCell ref="I458:J458"/>
    <mergeCell ref="B459:C459"/>
    <mergeCell ref="D459:E459"/>
    <mergeCell ref="F459:G459"/>
    <mergeCell ref="I459:J459"/>
    <mergeCell ref="B456:C456"/>
    <mergeCell ref="D456:E456"/>
    <mergeCell ref="F456:G456"/>
    <mergeCell ref="I456:J456"/>
    <mergeCell ref="B457:C457"/>
    <mergeCell ref="D457:E457"/>
    <mergeCell ref="F457:G457"/>
    <mergeCell ref="I457:J457"/>
    <mergeCell ref="B454:C454"/>
    <mergeCell ref="D454:E454"/>
    <mergeCell ref="F454:G454"/>
    <mergeCell ref="I454:J454"/>
    <mergeCell ref="B455:C455"/>
    <mergeCell ref="D455:E455"/>
    <mergeCell ref="F455:G455"/>
    <mergeCell ref="I455:J455"/>
    <mergeCell ref="B464:C464"/>
    <mergeCell ref="D464:E464"/>
    <mergeCell ref="F464:G464"/>
    <mergeCell ref="I464:J464"/>
    <mergeCell ref="B465:C465"/>
    <mergeCell ref="D465:E465"/>
    <mergeCell ref="F465:G465"/>
    <mergeCell ref="I465:J465"/>
    <mergeCell ref="B462:C462"/>
    <mergeCell ref="D462:E462"/>
    <mergeCell ref="F462:G462"/>
    <mergeCell ref="I462:J462"/>
    <mergeCell ref="B463:C463"/>
    <mergeCell ref="D463:E463"/>
    <mergeCell ref="F463:G463"/>
    <mergeCell ref="I463:J463"/>
    <mergeCell ref="B460:C460"/>
    <mergeCell ref="D460:E460"/>
    <mergeCell ref="F460:G460"/>
    <mergeCell ref="I460:J460"/>
    <mergeCell ref="B461:C461"/>
    <mergeCell ref="D461:E461"/>
    <mergeCell ref="F461:G461"/>
    <mergeCell ref="I461:J461"/>
    <mergeCell ref="B470:C470"/>
    <mergeCell ref="D470:E470"/>
    <mergeCell ref="F470:G470"/>
    <mergeCell ref="I470:J470"/>
    <mergeCell ref="B471:C471"/>
    <mergeCell ref="D471:E471"/>
    <mergeCell ref="F471:G471"/>
    <mergeCell ref="I471:J471"/>
    <mergeCell ref="B468:C468"/>
    <mergeCell ref="D468:E468"/>
    <mergeCell ref="F468:G468"/>
    <mergeCell ref="I468:J468"/>
    <mergeCell ref="B469:C469"/>
    <mergeCell ref="D469:E469"/>
    <mergeCell ref="F469:G469"/>
    <mergeCell ref="I469:J469"/>
    <mergeCell ref="B466:C466"/>
    <mergeCell ref="D466:E466"/>
    <mergeCell ref="F466:G466"/>
    <mergeCell ref="I466:J466"/>
    <mergeCell ref="B467:C467"/>
    <mergeCell ref="D467:E467"/>
    <mergeCell ref="F467:G467"/>
    <mergeCell ref="I467:J467"/>
    <mergeCell ref="B476:C476"/>
    <mergeCell ref="D476:E476"/>
    <mergeCell ref="F476:G476"/>
    <mergeCell ref="I476:J476"/>
    <mergeCell ref="B477:C477"/>
    <mergeCell ref="D477:E477"/>
    <mergeCell ref="F477:G477"/>
    <mergeCell ref="I477:J477"/>
    <mergeCell ref="B474:C474"/>
    <mergeCell ref="D474:E474"/>
    <mergeCell ref="F474:G474"/>
    <mergeCell ref="I474:J474"/>
    <mergeCell ref="B475:C475"/>
    <mergeCell ref="D475:E475"/>
    <mergeCell ref="F475:G475"/>
    <mergeCell ref="I475:J475"/>
    <mergeCell ref="B472:C472"/>
    <mergeCell ref="D472:E472"/>
    <mergeCell ref="F472:G472"/>
    <mergeCell ref="I472:J472"/>
    <mergeCell ref="B473:C473"/>
    <mergeCell ref="D473:E473"/>
    <mergeCell ref="F473:G473"/>
    <mergeCell ref="I473:J473"/>
    <mergeCell ref="B480:C480"/>
    <mergeCell ref="D480:E480"/>
    <mergeCell ref="F480:G480"/>
    <mergeCell ref="I480:J480"/>
    <mergeCell ref="B481:J481"/>
    <mergeCell ref="B482:C482"/>
    <mergeCell ref="D482:E482"/>
    <mergeCell ref="F482:G482"/>
    <mergeCell ref="I482:J482"/>
    <mergeCell ref="B478:C478"/>
    <mergeCell ref="D478:E478"/>
    <mergeCell ref="F478:G478"/>
    <mergeCell ref="I478:J478"/>
    <mergeCell ref="B479:C479"/>
    <mergeCell ref="D479:E479"/>
    <mergeCell ref="F479:G479"/>
    <mergeCell ref="I479:J479"/>
    <mergeCell ref="B487:C487"/>
    <mergeCell ref="D487:E487"/>
    <mergeCell ref="F487:G487"/>
    <mergeCell ref="I487:J487"/>
    <mergeCell ref="B488:C488"/>
    <mergeCell ref="D488:E488"/>
    <mergeCell ref="F488:G488"/>
    <mergeCell ref="I488:J488"/>
    <mergeCell ref="B485:C485"/>
    <mergeCell ref="D485:E485"/>
    <mergeCell ref="F485:G485"/>
    <mergeCell ref="I485:J485"/>
    <mergeCell ref="B486:C486"/>
    <mergeCell ref="D486:E486"/>
    <mergeCell ref="F486:G486"/>
    <mergeCell ref="I486:J486"/>
    <mergeCell ref="B483:C483"/>
    <mergeCell ref="D483:E483"/>
    <mergeCell ref="F483:G483"/>
    <mergeCell ref="I483:J483"/>
    <mergeCell ref="B484:C484"/>
    <mergeCell ref="D484:E484"/>
    <mergeCell ref="F484:G484"/>
    <mergeCell ref="I484:J484"/>
    <mergeCell ref="B494:C494"/>
    <mergeCell ref="D494:E494"/>
    <mergeCell ref="F494:G494"/>
    <mergeCell ref="I494:J494"/>
    <mergeCell ref="B495:C495"/>
    <mergeCell ref="D495:E495"/>
    <mergeCell ref="F495:G495"/>
    <mergeCell ref="I495:J495"/>
    <mergeCell ref="B492:C492"/>
    <mergeCell ref="D492:E492"/>
    <mergeCell ref="F492:G492"/>
    <mergeCell ref="I492:J492"/>
    <mergeCell ref="B493:C493"/>
    <mergeCell ref="D493:E493"/>
    <mergeCell ref="F493:G493"/>
    <mergeCell ref="I493:J493"/>
    <mergeCell ref="B489:C489"/>
    <mergeCell ref="D489:E489"/>
    <mergeCell ref="F489:G489"/>
    <mergeCell ref="I489:J489"/>
    <mergeCell ref="B490:J490"/>
    <mergeCell ref="B491:C491"/>
    <mergeCell ref="D491:E491"/>
    <mergeCell ref="F491:G491"/>
    <mergeCell ref="I491:J491"/>
    <mergeCell ref="B500:C500"/>
    <mergeCell ref="D500:E500"/>
    <mergeCell ref="F500:G500"/>
    <mergeCell ref="I500:J500"/>
    <mergeCell ref="B501:C501"/>
    <mergeCell ref="D501:E501"/>
    <mergeCell ref="F501:G501"/>
    <mergeCell ref="I501:J501"/>
    <mergeCell ref="B498:C498"/>
    <mergeCell ref="D498:E498"/>
    <mergeCell ref="F498:G498"/>
    <mergeCell ref="I498:J498"/>
    <mergeCell ref="B499:C499"/>
    <mergeCell ref="D499:E499"/>
    <mergeCell ref="F499:G499"/>
    <mergeCell ref="I499:J499"/>
    <mergeCell ref="B496:C496"/>
    <mergeCell ref="D496:E496"/>
    <mergeCell ref="F496:G496"/>
    <mergeCell ref="I496:J496"/>
    <mergeCell ref="B497:C497"/>
    <mergeCell ref="D497:E497"/>
    <mergeCell ref="F497:G497"/>
    <mergeCell ref="I497:J497"/>
    <mergeCell ref="B506:C506"/>
    <mergeCell ref="D506:E506"/>
    <mergeCell ref="F506:G506"/>
    <mergeCell ref="I506:J506"/>
    <mergeCell ref="B507:C507"/>
    <mergeCell ref="D507:E507"/>
    <mergeCell ref="F507:G507"/>
    <mergeCell ref="I507:J507"/>
    <mergeCell ref="B504:C504"/>
    <mergeCell ref="D504:E504"/>
    <mergeCell ref="F504:G504"/>
    <mergeCell ref="I504:J504"/>
    <mergeCell ref="B505:C505"/>
    <mergeCell ref="D505:E505"/>
    <mergeCell ref="F505:G505"/>
    <mergeCell ref="I505:J505"/>
    <mergeCell ref="B502:C502"/>
    <mergeCell ref="D502:E502"/>
    <mergeCell ref="F502:G502"/>
    <mergeCell ref="I502:J502"/>
    <mergeCell ref="B503:C503"/>
    <mergeCell ref="D503:E503"/>
    <mergeCell ref="F503:G503"/>
    <mergeCell ref="I503:J503"/>
    <mergeCell ref="B512:C512"/>
    <mergeCell ref="D512:E512"/>
    <mergeCell ref="F512:G512"/>
    <mergeCell ref="I512:J512"/>
    <mergeCell ref="B513:C513"/>
    <mergeCell ref="D513:E513"/>
    <mergeCell ref="F513:G513"/>
    <mergeCell ref="I513:J513"/>
    <mergeCell ref="B510:C510"/>
    <mergeCell ref="D510:E510"/>
    <mergeCell ref="F510:G510"/>
    <mergeCell ref="I510:J510"/>
    <mergeCell ref="B511:C511"/>
    <mergeCell ref="D511:E511"/>
    <mergeCell ref="F511:G511"/>
    <mergeCell ref="I511:J511"/>
    <mergeCell ref="B508:C508"/>
    <mergeCell ref="D508:E508"/>
    <mergeCell ref="F508:G508"/>
    <mergeCell ref="I508:J508"/>
    <mergeCell ref="B509:C509"/>
    <mergeCell ref="D509:E509"/>
    <mergeCell ref="F509:G509"/>
    <mergeCell ref="I509:J509"/>
    <mergeCell ref="B516:J516"/>
    <mergeCell ref="B517:C517"/>
    <mergeCell ref="D517:E517"/>
    <mergeCell ref="F517:G517"/>
    <mergeCell ref="I517:J517"/>
    <mergeCell ref="B518:C518"/>
    <mergeCell ref="D518:E518"/>
    <mergeCell ref="F518:G518"/>
    <mergeCell ref="I518:J518"/>
    <mergeCell ref="B514:C514"/>
    <mergeCell ref="D514:E514"/>
    <mergeCell ref="F514:G514"/>
    <mergeCell ref="I514:J514"/>
    <mergeCell ref="B515:C515"/>
    <mergeCell ref="D515:E515"/>
    <mergeCell ref="F515:G515"/>
    <mergeCell ref="I515:J515"/>
    <mergeCell ref="B524:C524"/>
    <mergeCell ref="D524:E524"/>
    <mergeCell ref="F524:G524"/>
    <mergeCell ref="I524:J524"/>
    <mergeCell ref="B525:C525"/>
    <mergeCell ref="D525:E525"/>
    <mergeCell ref="F525:G525"/>
    <mergeCell ref="I525:J525"/>
    <mergeCell ref="B522:C522"/>
    <mergeCell ref="D522:E522"/>
    <mergeCell ref="F522:G522"/>
    <mergeCell ref="I522:J522"/>
    <mergeCell ref="B523:C523"/>
    <mergeCell ref="D523:E523"/>
    <mergeCell ref="F523:G523"/>
    <mergeCell ref="I523:J523"/>
    <mergeCell ref="B519:C519"/>
    <mergeCell ref="D519:E519"/>
    <mergeCell ref="F519:G519"/>
    <mergeCell ref="I519:J519"/>
    <mergeCell ref="B520:J520"/>
    <mergeCell ref="B521:C521"/>
    <mergeCell ref="D521:E521"/>
    <mergeCell ref="F521:G521"/>
    <mergeCell ref="I521:J521"/>
    <mergeCell ref="B530:C530"/>
    <mergeCell ref="D530:E530"/>
    <mergeCell ref="F530:G530"/>
    <mergeCell ref="I530:J530"/>
    <mergeCell ref="B531:C531"/>
    <mergeCell ref="D531:E531"/>
    <mergeCell ref="F531:G531"/>
    <mergeCell ref="I531:J531"/>
    <mergeCell ref="B528:C528"/>
    <mergeCell ref="D528:E528"/>
    <mergeCell ref="F528:G528"/>
    <mergeCell ref="I528:J528"/>
    <mergeCell ref="B529:C529"/>
    <mergeCell ref="D529:E529"/>
    <mergeCell ref="F529:G529"/>
    <mergeCell ref="I529:J529"/>
    <mergeCell ref="B526:C526"/>
    <mergeCell ref="D526:E526"/>
    <mergeCell ref="F526:G526"/>
    <mergeCell ref="I526:J526"/>
    <mergeCell ref="B527:C527"/>
    <mergeCell ref="D527:E527"/>
    <mergeCell ref="F527:G527"/>
    <mergeCell ref="I527:J527"/>
    <mergeCell ref="B536:C536"/>
    <mergeCell ref="D536:E536"/>
    <mergeCell ref="F536:G536"/>
    <mergeCell ref="I536:J536"/>
    <mergeCell ref="B537:C537"/>
    <mergeCell ref="D537:E537"/>
    <mergeCell ref="F537:G537"/>
    <mergeCell ref="I537:J537"/>
    <mergeCell ref="B534:C534"/>
    <mergeCell ref="D534:E534"/>
    <mergeCell ref="F534:G534"/>
    <mergeCell ref="I534:J534"/>
    <mergeCell ref="B535:C535"/>
    <mergeCell ref="D535:E535"/>
    <mergeCell ref="F535:G535"/>
    <mergeCell ref="I535:J535"/>
    <mergeCell ref="B532:C532"/>
    <mergeCell ref="D532:E532"/>
    <mergeCell ref="F532:G532"/>
    <mergeCell ref="I532:J532"/>
    <mergeCell ref="B533:C533"/>
    <mergeCell ref="D533:E533"/>
    <mergeCell ref="F533:G533"/>
    <mergeCell ref="I533:J533"/>
    <mergeCell ref="B542:C542"/>
    <mergeCell ref="D542:E542"/>
    <mergeCell ref="F542:G542"/>
    <mergeCell ref="I542:J542"/>
    <mergeCell ref="B543:C543"/>
    <mergeCell ref="D543:E543"/>
    <mergeCell ref="F543:G543"/>
    <mergeCell ref="I543:J543"/>
    <mergeCell ref="B540:C540"/>
    <mergeCell ref="D540:E540"/>
    <mergeCell ref="F540:G540"/>
    <mergeCell ref="I540:J540"/>
    <mergeCell ref="B541:C541"/>
    <mergeCell ref="D541:E541"/>
    <mergeCell ref="F541:G541"/>
    <mergeCell ref="I541:J541"/>
    <mergeCell ref="B538:C538"/>
    <mergeCell ref="D538:E538"/>
    <mergeCell ref="F538:G538"/>
    <mergeCell ref="I538:J538"/>
    <mergeCell ref="B539:C539"/>
    <mergeCell ref="D539:E539"/>
    <mergeCell ref="F539:G539"/>
    <mergeCell ref="I539:J539"/>
    <mergeCell ref="B546:J546"/>
    <mergeCell ref="B547:C547"/>
    <mergeCell ref="D547:E547"/>
    <mergeCell ref="F547:G547"/>
    <mergeCell ref="I547:J547"/>
    <mergeCell ref="B548:C548"/>
    <mergeCell ref="D548:E548"/>
    <mergeCell ref="F548:G548"/>
    <mergeCell ref="I548:J548"/>
    <mergeCell ref="B544:C544"/>
    <mergeCell ref="D544:E544"/>
    <mergeCell ref="F544:G544"/>
    <mergeCell ref="I544:J544"/>
    <mergeCell ref="B545:C545"/>
    <mergeCell ref="D545:E545"/>
    <mergeCell ref="F545:G545"/>
    <mergeCell ref="I545:J545"/>
    <mergeCell ref="B553:C553"/>
    <mergeCell ref="D553:E553"/>
    <mergeCell ref="F553:G553"/>
    <mergeCell ref="I553:J553"/>
    <mergeCell ref="B554:C554"/>
    <mergeCell ref="D554:E554"/>
    <mergeCell ref="F554:G554"/>
    <mergeCell ref="I554:J554"/>
    <mergeCell ref="B551:C551"/>
    <mergeCell ref="D551:E551"/>
    <mergeCell ref="F551:G551"/>
    <mergeCell ref="I551:J551"/>
    <mergeCell ref="B552:C552"/>
    <mergeCell ref="D552:E552"/>
    <mergeCell ref="F552:G552"/>
    <mergeCell ref="I552:J552"/>
    <mergeCell ref="B549:C549"/>
    <mergeCell ref="D549:E549"/>
    <mergeCell ref="F549:G549"/>
    <mergeCell ref="I549:J549"/>
    <mergeCell ref="B550:C550"/>
    <mergeCell ref="D550:E550"/>
    <mergeCell ref="F550:G550"/>
    <mergeCell ref="I550:J550"/>
    <mergeCell ref="B559:C559"/>
    <mergeCell ref="D559:E559"/>
    <mergeCell ref="F559:G559"/>
    <mergeCell ref="I559:J559"/>
    <mergeCell ref="B560:C560"/>
    <mergeCell ref="D560:E560"/>
    <mergeCell ref="F560:G560"/>
    <mergeCell ref="I560:J560"/>
    <mergeCell ref="B557:C557"/>
    <mergeCell ref="D557:E557"/>
    <mergeCell ref="F557:G557"/>
    <mergeCell ref="I557:J557"/>
    <mergeCell ref="B558:C558"/>
    <mergeCell ref="D558:E558"/>
    <mergeCell ref="F558:G558"/>
    <mergeCell ref="I558:J558"/>
    <mergeCell ref="B555:C555"/>
    <mergeCell ref="D555:E555"/>
    <mergeCell ref="F555:G555"/>
    <mergeCell ref="I555:J555"/>
    <mergeCell ref="B556:C556"/>
    <mergeCell ref="D556:E556"/>
    <mergeCell ref="F556:G556"/>
    <mergeCell ref="I556:J556"/>
    <mergeCell ref="B566:C566"/>
    <mergeCell ref="D566:E566"/>
    <mergeCell ref="F566:G566"/>
    <mergeCell ref="I566:J566"/>
    <mergeCell ref="B567:C567"/>
    <mergeCell ref="D567:E567"/>
    <mergeCell ref="F567:G567"/>
    <mergeCell ref="I567:J567"/>
    <mergeCell ref="B564:C564"/>
    <mergeCell ref="D564:E564"/>
    <mergeCell ref="F564:G564"/>
    <mergeCell ref="I564:J564"/>
    <mergeCell ref="B565:C565"/>
    <mergeCell ref="D565:E565"/>
    <mergeCell ref="F565:G565"/>
    <mergeCell ref="I565:J565"/>
    <mergeCell ref="B561:J561"/>
    <mergeCell ref="B562:C562"/>
    <mergeCell ref="D562:E562"/>
    <mergeCell ref="F562:G562"/>
    <mergeCell ref="I562:J562"/>
    <mergeCell ref="B563:C563"/>
    <mergeCell ref="D563:E563"/>
    <mergeCell ref="F563:G563"/>
    <mergeCell ref="I563:J563"/>
    <mergeCell ref="B572:C572"/>
    <mergeCell ref="D572:E572"/>
    <mergeCell ref="F572:G572"/>
    <mergeCell ref="I572:J572"/>
    <mergeCell ref="B573:C573"/>
    <mergeCell ref="D573:E573"/>
    <mergeCell ref="F573:G573"/>
    <mergeCell ref="I573:J573"/>
    <mergeCell ref="B570:C570"/>
    <mergeCell ref="D570:E570"/>
    <mergeCell ref="F570:G570"/>
    <mergeCell ref="I570:J570"/>
    <mergeCell ref="B571:C571"/>
    <mergeCell ref="D571:E571"/>
    <mergeCell ref="F571:G571"/>
    <mergeCell ref="I571:J571"/>
    <mergeCell ref="B568:C568"/>
    <mergeCell ref="D568:E568"/>
    <mergeCell ref="F568:G568"/>
    <mergeCell ref="I568:J568"/>
    <mergeCell ref="B569:C569"/>
    <mergeCell ref="D569:E569"/>
    <mergeCell ref="F569:G569"/>
    <mergeCell ref="I569:J569"/>
    <mergeCell ref="B578:C578"/>
    <mergeCell ref="D578:E578"/>
    <mergeCell ref="F578:G578"/>
    <mergeCell ref="I578:J578"/>
    <mergeCell ref="B579:C579"/>
    <mergeCell ref="D579:E579"/>
    <mergeCell ref="F579:G579"/>
    <mergeCell ref="I579:J579"/>
    <mergeCell ref="B576:C576"/>
    <mergeCell ref="D576:E576"/>
    <mergeCell ref="F576:G576"/>
    <mergeCell ref="I576:J576"/>
    <mergeCell ref="B577:C577"/>
    <mergeCell ref="D577:E577"/>
    <mergeCell ref="F577:G577"/>
    <mergeCell ref="I577:J577"/>
    <mergeCell ref="B574:C574"/>
    <mergeCell ref="D574:E574"/>
    <mergeCell ref="F574:G574"/>
    <mergeCell ref="I574:J574"/>
    <mergeCell ref="B575:C575"/>
    <mergeCell ref="D575:E575"/>
    <mergeCell ref="F575:G575"/>
    <mergeCell ref="I575:J575"/>
    <mergeCell ref="B584:C584"/>
    <mergeCell ref="D584:E584"/>
    <mergeCell ref="F584:G584"/>
    <mergeCell ref="I584:J584"/>
    <mergeCell ref="B585:C585"/>
    <mergeCell ref="D585:E585"/>
    <mergeCell ref="F585:G585"/>
    <mergeCell ref="I585:J585"/>
    <mergeCell ref="B582:C582"/>
    <mergeCell ref="D582:E582"/>
    <mergeCell ref="F582:G582"/>
    <mergeCell ref="I582:J582"/>
    <mergeCell ref="B583:C583"/>
    <mergeCell ref="D583:E583"/>
    <mergeCell ref="F583:G583"/>
    <mergeCell ref="I583:J583"/>
    <mergeCell ref="B580:C580"/>
    <mergeCell ref="D580:E580"/>
    <mergeCell ref="F580:G580"/>
    <mergeCell ref="I580:J580"/>
    <mergeCell ref="B581:C581"/>
    <mergeCell ref="D581:E581"/>
    <mergeCell ref="F581:G581"/>
    <mergeCell ref="I581:J581"/>
    <mergeCell ref="B590:C590"/>
    <mergeCell ref="D590:E590"/>
    <mergeCell ref="F590:G590"/>
    <mergeCell ref="I590:J590"/>
    <mergeCell ref="B591:C591"/>
    <mergeCell ref="D591:E591"/>
    <mergeCell ref="F591:G591"/>
    <mergeCell ref="I591:J591"/>
    <mergeCell ref="B588:C588"/>
    <mergeCell ref="D588:E588"/>
    <mergeCell ref="F588:G588"/>
    <mergeCell ref="I588:J588"/>
    <mergeCell ref="B589:C589"/>
    <mergeCell ref="D589:E589"/>
    <mergeCell ref="F589:G589"/>
    <mergeCell ref="I589:J589"/>
    <mergeCell ref="B586:C586"/>
    <mergeCell ref="D586:E586"/>
    <mergeCell ref="F586:G586"/>
    <mergeCell ref="I586:J586"/>
    <mergeCell ref="B587:C587"/>
    <mergeCell ref="D587:E587"/>
    <mergeCell ref="F587:G587"/>
    <mergeCell ref="I587:J587"/>
    <mergeCell ref="B596:C596"/>
    <mergeCell ref="D596:E596"/>
    <mergeCell ref="F596:G596"/>
    <mergeCell ref="I596:J596"/>
    <mergeCell ref="B597:C597"/>
    <mergeCell ref="D597:E597"/>
    <mergeCell ref="F597:G597"/>
    <mergeCell ref="I597:J597"/>
    <mergeCell ref="B594:C594"/>
    <mergeCell ref="D594:E594"/>
    <mergeCell ref="F594:G594"/>
    <mergeCell ref="I594:J594"/>
    <mergeCell ref="B595:C595"/>
    <mergeCell ref="D595:E595"/>
    <mergeCell ref="F595:G595"/>
    <mergeCell ref="I595:J595"/>
    <mergeCell ref="B592:C592"/>
    <mergeCell ref="D592:E592"/>
    <mergeCell ref="F592:G592"/>
    <mergeCell ref="I592:J592"/>
    <mergeCell ref="B593:C593"/>
    <mergeCell ref="D593:E593"/>
    <mergeCell ref="F593:G593"/>
    <mergeCell ref="I593:J593"/>
    <mergeCell ref="B602:C602"/>
    <mergeCell ref="D602:E602"/>
    <mergeCell ref="F602:G602"/>
    <mergeCell ref="I602:J602"/>
    <mergeCell ref="B603:C603"/>
    <mergeCell ref="D603:E603"/>
    <mergeCell ref="F603:G603"/>
    <mergeCell ref="I603:J603"/>
    <mergeCell ref="B600:C600"/>
    <mergeCell ref="D600:E600"/>
    <mergeCell ref="F600:G600"/>
    <mergeCell ref="I600:J600"/>
    <mergeCell ref="B601:C601"/>
    <mergeCell ref="D601:E601"/>
    <mergeCell ref="F601:G601"/>
    <mergeCell ref="I601:J601"/>
    <mergeCell ref="B598:C598"/>
    <mergeCell ref="D598:E598"/>
    <mergeCell ref="F598:G598"/>
    <mergeCell ref="I598:J598"/>
    <mergeCell ref="B599:C599"/>
    <mergeCell ref="D599:E599"/>
    <mergeCell ref="F599:G599"/>
    <mergeCell ref="I599:J599"/>
    <mergeCell ref="B608:C608"/>
    <mergeCell ref="D608:E608"/>
    <mergeCell ref="F608:G608"/>
    <mergeCell ref="I608:J608"/>
    <mergeCell ref="B609:C609"/>
    <mergeCell ref="D609:E609"/>
    <mergeCell ref="F609:G609"/>
    <mergeCell ref="I609:J609"/>
    <mergeCell ref="B606:C606"/>
    <mergeCell ref="D606:E606"/>
    <mergeCell ref="F606:G606"/>
    <mergeCell ref="I606:J606"/>
    <mergeCell ref="B607:C607"/>
    <mergeCell ref="D607:E607"/>
    <mergeCell ref="F607:G607"/>
    <mergeCell ref="I607:J607"/>
    <mergeCell ref="B604:C604"/>
    <mergeCell ref="D604:E604"/>
    <mergeCell ref="F604:G604"/>
    <mergeCell ref="I604:J604"/>
    <mergeCell ref="B605:C605"/>
    <mergeCell ref="D605:E605"/>
    <mergeCell ref="F605:G605"/>
    <mergeCell ref="I605:J605"/>
    <mergeCell ref="B613:C613"/>
    <mergeCell ref="D613:E613"/>
    <mergeCell ref="F613:G613"/>
    <mergeCell ref="I613:J613"/>
    <mergeCell ref="B614:C614"/>
    <mergeCell ref="D614:E614"/>
    <mergeCell ref="F614:G614"/>
    <mergeCell ref="I614:J614"/>
    <mergeCell ref="B610:C610"/>
    <mergeCell ref="D610:E610"/>
    <mergeCell ref="F610:G610"/>
    <mergeCell ref="I610:J610"/>
    <mergeCell ref="B611:J611"/>
    <mergeCell ref="B612:C612"/>
    <mergeCell ref="D612:E612"/>
    <mergeCell ref="F612:G612"/>
    <mergeCell ref="I612:J612"/>
    <mergeCell ref="B619:C619"/>
    <mergeCell ref="D619:E619"/>
    <mergeCell ref="F619:G619"/>
    <mergeCell ref="I619:J619"/>
    <mergeCell ref="B620:C620"/>
    <mergeCell ref="D620:E620"/>
    <mergeCell ref="F620:G620"/>
    <mergeCell ref="I620:J620"/>
    <mergeCell ref="B617:C617"/>
    <mergeCell ref="D617:E617"/>
    <mergeCell ref="F617:G617"/>
    <mergeCell ref="I617:J617"/>
    <mergeCell ref="B618:C618"/>
    <mergeCell ref="D618:E618"/>
    <mergeCell ref="F618:G618"/>
    <mergeCell ref="I618:J618"/>
    <mergeCell ref="B615:C615"/>
    <mergeCell ref="D615:E615"/>
    <mergeCell ref="F615:G615"/>
    <mergeCell ref="I615:J615"/>
    <mergeCell ref="B616:C616"/>
    <mergeCell ref="D616:E616"/>
    <mergeCell ref="F616:G616"/>
    <mergeCell ref="I616:J616"/>
    <mergeCell ref="B625:C625"/>
    <mergeCell ref="D625:E625"/>
    <mergeCell ref="F625:G625"/>
    <mergeCell ref="I625:J625"/>
    <mergeCell ref="B626:C626"/>
    <mergeCell ref="D626:E626"/>
    <mergeCell ref="F626:G626"/>
    <mergeCell ref="I626:J626"/>
    <mergeCell ref="B623:C623"/>
    <mergeCell ref="D623:E623"/>
    <mergeCell ref="F623:G623"/>
    <mergeCell ref="I623:J623"/>
    <mergeCell ref="B624:C624"/>
    <mergeCell ref="D624:E624"/>
    <mergeCell ref="F624:G624"/>
    <mergeCell ref="I624:J624"/>
    <mergeCell ref="B621:C621"/>
    <mergeCell ref="D621:E621"/>
    <mergeCell ref="F621:G621"/>
    <mergeCell ref="I621:J621"/>
    <mergeCell ref="B622:C622"/>
    <mergeCell ref="D622:E622"/>
    <mergeCell ref="F622:G622"/>
    <mergeCell ref="I622:J622"/>
    <mergeCell ref="B629:J629"/>
    <mergeCell ref="B630:C630"/>
    <mergeCell ref="D630:E630"/>
    <mergeCell ref="F630:G630"/>
    <mergeCell ref="I630:J630"/>
    <mergeCell ref="B631:C631"/>
    <mergeCell ref="D631:E631"/>
    <mergeCell ref="F631:G631"/>
    <mergeCell ref="I631:J631"/>
    <mergeCell ref="B627:C627"/>
    <mergeCell ref="D627:E627"/>
    <mergeCell ref="F627:G627"/>
    <mergeCell ref="I627:J627"/>
    <mergeCell ref="B628:C628"/>
    <mergeCell ref="D628:E628"/>
    <mergeCell ref="F628:G628"/>
    <mergeCell ref="I628:J628"/>
    <mergeCell ref="B636:C636"/>
    <mergeCell ref="D636:E636"/>
    <mergeCell ref="F636:G636"/>
    <mergeCell ref="I636:J636"/>
    <mergeCell ref="B637:C637"/>
    <mergeCell ref="D637:E637"/>
    <mergeCell ref="F637:G637"/>
    <mergeCell ref="I637:J637"/>
    <mergeCell ref="B634:C634"/>
    <mergeCell ref="D634:E634"/>
    <mergeCell ref="F634:G634"/>
    <mergeCell ref="I634:J634"/>
    <mergeCell ref="B635:C635"/>
    <mergeCell ref="D635:E635"/>
    <mergeCell ref="F635:G635"/>
    <mergeCell ref="I635:J635"/>
    <mergeCell ref="B632:C632"/>
    <mergeCell ref="D632:E632"/>
    <mergeCell ref="F632:G632"/>
    <mergeCell ref="I632:J632"/>
    <mergeCell ref="B633:C633"/>
    <mergeCell ref="D633:E633"/>
    <mergeCell ref="F633:G633"/>
    <mergeCell ref="I633:J633"/>
    <mergeCell ref="B642:C642"/>
    <mergeCell ref="D642:E642"/>
    <mergeCell ref="F642:G642"/>
    <mergeCell ref="I642:J642"/>
    <mergeCell ref="B643:C643"/>
    <mergeCell ref="D643:E643"/>
    <mergeCell ref="F643:G643"/>
    <mergeCell ref="I643:J643"/>
    <mergeCell ref="B640:C640"/>
    <mergeCell ref="D640:E640"/>
    <mergeCell ref="F640:G640"/>
    <mergeCell ref="I640:J640"/>
    <mergeCell ref="B641:C641"/>
    <mergeCell ref="D641:E641"/>
    <mergeCell ref="F641:G641"/>
    <mergeCell ref="I641:J641"/>
    <mergeCell ref="B638:C638"/>
    <mergeCell ref="D638:E638"/>
    <mergeCell ref="F638:G638"/>
    <mergeCell ref="I638:J638"/>
    <mergeCell ref="B639:C639"/>
    <mergeCell ref="D639:E639"/>
    <mergeCell ref="F639:G639"/>
    <mergeCell ref="I639:J639"/>
    <mergeCell ref="B647:C647"/>
    <mergeCell ref="D647:E647"/>
    <mergeCell ref="F647:G647"/>
    <mergeCell ref="I647:J647"/>
    <mergeCell ref="B648:C648"/>
    <mergeCell ref="D648:E648"/>
    <mergeCell ref="F648:G648"/>
    <mergeCell ref="I648:J648"/>
    <mergeCell ref="B644:J644"/>
    <mergeCell ref="B645:C645"/>
    <mergeCell ref="D645:E645"/>
    <mergeCell ref="F645:G645"/>
    <mergeCell ref="I645:J645"/>
    <mergeCell ref="B646:C646"/>
    <mergeCell ref="D646:E646"/>
    <mergeCell ref="F646:G646"/>
    <mergeCell ref="I646:J646"/>
    <mergeCell ref="B653:C653"/>
    <mergeCell ref="D653:E653"/>
    <mergeCell ref="F653:G653"/>
    <mergeCell ref="I653:J653"/>
    <mergeCell ref="B654:C654"/>
    <mergeCell ref="D654:E654"/>
    <mergeCell ref="F654:G654"/>
    <mergeCell ref="I654:J654"/>
    <mergeCell ref="B651:C651"/>
    <mergeCell ref="D651:E651"/>
    <mergeCell ref="F651:G651"/>
    <mergeCell ref="I651:J651"/>
    <mergeCell ref="B652:C652"/>
    <mergeCell ref="D652:E652"/>
    <mergeCell ref="F652:G652"/>
    <mergeCell ref="I652:J652"/>
    <mergeCell ref="B649:C649"/>
    <mergeCell ref="D649:E649"/>
    <mergeCell ref="F649:G649"/>
    <mergeCell ref="I649:J649"/>
    <mergeCell ref="B650:C650"/>
    <mergeCell ref="D650:E650"/>
    <mergeCell ref="F650:G650"/>
    <mergeCell ref="I650:J650"/>
    <mergeCell ref="B659:C659"/>
    <mergeCell ref="D659:E659"/>
    <mergeCell ref="F659:G659"/>
    <mergeCell ref="I659:J659"/>
    <mergeCell ref="B660:C660"/>
    <mergeCell ref="D660:E660"/>
    <mergeCell ref="F660:G660"/>
    <mergeCell ref="I660:J660"/>
    <mergeCell ref="B657:C657"/>
    <mergeCell ref="D657:E657"/>
    <mergeCell ref="F657:G657"/>
    <mergeCell ref="I657:J657"/>
    <mergeCell ref="B658:C658"/>
    <mergeCell ref="D658:E658"/>
    <mergeCell ref="F658:G658"/>
    <mergeCell ref="I658:J658"/>
    <mergeCell ref="B655:C655"/>
    <mergeCell ref="D655:E655"/>
    <mergeCell ref="F655:G655"/>
    <mergeCell ref="I655:J655"/>
    <mergeCell ref="B656:C656"/>
    <mergeCell ref="D656:E656"/>
    <mergeCell ref="F656:G656"/>
    <mergeCell ref="I656:J656"/>
    <mergeCell ref="B665:C665"/>
    <mergeCell ref="D665:E665"/>
    <mergeCell ref="F665:G665"/>
    <mergeCell ref="I665:J665"/>
    <mergeCell ref="B666:C666"/>
    <mergeCell ref="D666:E666"/>
    <mergeCell ref="F666:G666"/>
    <mergeCell ref="I666:J666"/>
    <mergeCell ref="B663:C663"/>
    <mergeCell ref="D663:E663"/>
    <mergeCell ref="F663:G663"/>
    <mergeCell ref="I663:J663"/>
    <mergeCell ref="B664:C664"/>
    <mergeCell ref="D664:E664"/>
    <mergeCell ref="F664:G664"/>
    <mergeCell ref="I664:J664"/>
    <mergeCell ref="B661:C661"/>
    <mergeCell ref="D661:E661"/>
    <mergeCell ref="F661:G661"/>
    <mergeCell ref="I661:J661"/>
    <mergeCell ref="B662:C662"/>
    <mergeCell ref="D662:E662"/>
    <mergeCell ref="F662:G662"/>
    <mergeCell ref="I662:J662"/>
    <mergeCell ref="B671:C671"/>
    <mergeCell ref="D671:E671"/>
    <mergeCell ref="F671:G671"/>
    <mergeCell ref="I671:J671"/>
    <mergeCell ref="B672:C672"/>
    <mergeCell ref="D672:E672"/>
    <mergeCell ref="F672:G672"/>
    <mergeCell ref="I672:J672"/>
    <mergeCell ref="B669:C669"/>
    <mergeCell ref="D669:E669"/>
    <mergeCell ref="F669:G669"/>
    <mergeCell ref="I669:J669"/>
    <mergeCell ref="B670:C670"/>
    <mergeCell ref="D670:E670"/>
    <mergeCell ref="F670:G670"/>
    <mergeCell ref="I670:J670"/>
    <mergeCell ref="B667:C667"/>
    <mergeCell ref="D667:E667"/>
    <mergeCell ref="F667:G667"/>
    <mergeCell ref="I667:J667"/>
    <mergeCell ref="B668:C668"/>
    <mergeCell ref="D668:E668"/>
    <mergeCell ref="F668:G668"/>
    <mergeCell ref="I668:J668"/>
    <mergeCell ref="B677:C677"/>
    <mergeCell ref="D677:E677"/>
    <mergeCell ref="F677:G677"/>
    <mergeCell ref="I677:J677"/>
    <mergeCell ref="B678:C678"/>
    <mergeCell ref="D678:E678"/>
    <mergeCell ref="F678:G678"/>
    <mergeCell ref="I678:J678"/>
    <mergeCell ref="B675:C675"/>
    <mergeCell ref="D675:E675"/>
    <mergeCell ref="F675:G675"/>
    <mergeCell ref="I675:J675"/>
    <mergeCell ref="B676:C676"/>
    <mergeCell ref="D676:E676"/>
    <mergeCell ref="F676:G676"/>
    <mergeCell ref="I676:J676"/>
    <mergeCell ref="B673:C673"/>
    <mergeCell ref="D673:E673"/>
    <mergeCell ref="F673:G673"/>
    <mergeCell ref="I673:J673"/>
    <mergeCell ref="B674:C674"/>
    <mergeCell ref="D674:E674"/>
    <mergeCell ref="F674:G674"/>
    <mergeCell ref="I674:J674"/>
    <mergeCell ref="B684:C684"/>
    <mergeCell ref="D684:E684"/>
    <mergeCell ref="F684:G684"/>
    <mergeCell ref="I684:J684"/>
    <mergeCell ref="B685:C685"/>
    <mergeCell ref="D685:E685"/>
    <mergeCell ref="F685:G685"/>
    <mergeCell ref="I685:J685"/>
    <mergeCell ref="B682:C682"/>
    <mergeCell ref="D682:E682"/>
    <mergeCell ref="F682:G682"/>
    <mergeCell ref="I682:J682"/>
    <mergeCell ref="B683:C683"/>
    <mergeCell ref="D683:E683"/>
    <mergeCell ref="F683:G683"/>
    <mergeCell ref="I683:J683"/>
    <mergeCell ref="B679:J679"/>
    <mergeCell ref="B680:C680"/>
    <mergeCell ref="D680:E680"/>
    <mergeCell ref="F680:G680"/>
    <mergeCell ref="I680:J680"/>
    <mergeCell ref="B681:C681"/>
    <mergeCell ref="D681:E681"/>
    <mergeCell ref="F681:G681"/>
    <mergeCell ref="I681:J681"/>
    <mergeCell ref="B691:C691"/>
    <mergeCell ref="D691:E691"/>
    <mergeCell ref="F691:G691"/>
    <mergeCell ref="I691:J691"/>
    <mergeCell ref="B692:C692"/>
    <mergeCell ref="D692:E692"/>
    <mergeCell ref="F692:G692"/>
    <mergeCell ref="I692:J692"/>
    <mergeCell ref="B689:C689"/>
    <mergeCell ref="D689:E689"/>
    <mergeCell ref="F689:G689"/>
    <mergeCell ref="I689:J689"/>
    <mergeCell ref="B690:C690"/>
    <mergeCell ref="D690:E690"/>
    <mergeCell ref="F690:G690"/>
    <mergeCell ref="I690:J690"/>
    <mergeCell ref="B686:J686"/>
    <mergeCell ref="B687:C687"/>
    <mergeCell ref="D687:E687"/>
    <mergeCell ref="F687:G687"/>
    <mergeCell ref="I687:J687"/>
    <mergeCell ref="B688:C688"/>
    <mergeCell ref="D688:E688"/>
    <mergeCell ref="F688:G688"/>
    <mergeCell ref="I688:J688"/>
    <mergeCell ref="B697:C697"/>
    <mergeCell ref="D697:E697"/>
    <mergeCell ref="F697:G697"/>
    <mergeCell ref="I697:J697"/>
    <mergeCell ref="B698:C698"/>
    <mergeCell ref="D698:E698"/>
    <mergeCell ref="F698:G698"/>
    <mergeCell ref="I698:J698"/>
    <mergeCell ref="B695:C695"/>
    <mergeCell ref="D695:E695"/>
    <mergeCell ref="F695:G695"/>
    <mergeCell ref="I695:J695"/>
    <mergeCell ref="B696:C696"/>
    <mergeCell ref="D696:E696"/>
    <mergeCell ref="F696:G696"/>
    <mergeCell ref="I696:J696"/>
    <mergeCell ref="B693:C693"/>
    <mergeCell ref="D693:E693"/>
    <mergeCell ref="F693:G693"/>
    <mergeCell ref="I693:J693"/>
    <mergeCell ref="B694:C694"/>
    <mergeCell ref="D694:E694"/>
    <mergeCell ref="F694:G694"/>
    <mergeCell ref="I694:J694"/>
    <mergeCell ref="B702:C702"/>
    <mergeCell ref="D702:E702"/>
    <mergeCell ref="F702:G702"/>
    <mergeCell ref="I702:J702"/>
    <mergeCell ref="B703:C703"/>
    <mergeCell ref="D703:E703"/>
    <mergeCell ref="F703:G703"/>
    <mergeCell ref="I703:J703"/>
    <mergeCell ref="B699:C699"/>
    <mergeCell ref="D699:E699"/>
    <mergeCell ref="F699:G699"/>
    <mergeCell ref="I699:J699"/>
    <mergeCell ref="B700:J700"/>
    <mergeCell ref="B701:C701"/>
    <mergeCell ref="D701:E701"/>
    <mergeCell ref="F701:G701"/>
    <mergeCell ref="I701:J701"/>
    <mergeCell ref="B708:C708"/>
    <mergeCell ref="D708:E708"/>
    <mergeCell ref="F708:G708"/>
    <mergeCell ref="I708:J708"/>
    <mergeCell ref="B709:C709"/>
    <mergeCell ref="D709:E709"/>
    <mergeCell ref="F709:G709"/>
    <mergeCell ref="I709:J709"/>
    <mergeCell ref="B706:C706"/>
    <mergeCell ref="D706:E706"/>
    <mergeCell ref="F706:G706"/>
    <mergeCell ref="I706:J706"/>
    <mergeCell ref="B707:C707"/>
    <mergeCell ref="D707:E707"/>
    <mergeCell ref="F707:G707"/>
    <mergeCell ref="I707:J707"/>
    <mergeCell ref="B704:C704"/>
    <mergeCell ref="D704:E704"/>
    <mergeCell ref="F704:G704"/>
    <mergeCell ref="I704:J704"/>
    <mergeCell ref="B705:C705"/>
    <mergeCell ref="D705:E705"/>
    <mergeCell ref="F705:G705"/>
    <mergeCell ref="I705:J705"/>
    <mergeCell ref="B714:C714"/>
    <mergeCell ref="D714:E714"/>
    <mergeCell ref="F714:G714"/>
    <mergeCell ref="I714:J714"/>
    <mergeCell ref="B715:C715"/>
    <mergeCell ref="D715:E715"/>
    <mergeCell ref="F715:G715"/>
    <mergeCell ref="I715:J715"/>
    <mergeCell ref="B712:C712"/>
    <mergeCell ref="D712:E712"/>
    <mergeCell ref="F712:G712"/>
    <mergeCell ref="I712:J712"/>
    <mergeCell ref="B713:C713"/>
    <mergeCell ref="D713:E713"/>
    <mergeCell ref="F713:G713"/>
    <mergeCell ref="I713:J713"/>
    <mergeCell ref="B710:C710"/>
    <mergeCell ref="D710:E710"/>
    <mergeCell ref="F710:G710"/>
    <mergeCell ref="I710:J710"/>
    <mergeCell ref="B711:C711"/>
    <mergeCell ref="D711:E711"/>
    <mergeCell ref="F711:G711"/>
    <mergeCell ref="I711:J711"/>
    <mergeCell ref="B721:C721"/>
    <mergeCell ref="D721:E721"/>
    <mergeCell ref="F721:G721"/>
    <mergeCell ref="I721:J721"/>
    <mergeCell ref="B722:C722"/>
    <mergeCell ref="D722:E722"/>
    <mergeCell ref="F722:G722"/>
    <mergeCell ref="I722:J722"/>
    <mergeCell ref="B716:C716"/>
    <mergeCell ref="D716:E716"/>
    <mergeCell ref="F716:G716"/>
    <mergeCell ref="I716:J716"/>
    <mergeCell ref="B719:J719"/>
    <mergeCell ref="B720:C720"/>
    <mergeCell ref="D720:E720"/>
    <mergeCell ref="F720:G720"/>
    <mergeCell ref="I720:J720"/>
    <mergeCell ref="B726:C726"/>
    <mergeCell ref="D726:E726"/>
    <mergeCell ref="F726:G726"/>
    <mergeCell ref="I726:J726"/>
    <mergeCell ref="B727:C727"/>
    <mergeCell ref="D727:E727"/>
    <mergeCell ref="F727:G727"/>
    <mergeCell ref="I727:J727"/>
    <mergeCell ref="B723:J723"/>
    <mergeCell ref="B724:C724"/>
    <mergeCell ref="D724:E724"/>
    <mergeCell ref="F724:G724"/>
    <mergeCell ref="I724:J724"/>
    <mergeCell ref="B725:C725"/>
    <mergeCell ref="D725:E725"/>
    <mergeCell ref="F725:G725"/>
    <mergeCell ref="I725:J725"/>
    <mergeCell ref="B731:C731"/>
    <mergeCell ref="D731:E731"/>
    <mergeCell ref="F731:G731"/>
    <mergeCell ref="I731:J731"/>
    <mergeCell ref="B732:C732"/>
    <mergeCell ref="D732:E732"/>
    <mergeCell ref="F732:G732"/>
    <mergeCell ref="I732:J732"/>
    <mergeCell ref="B728:C728"/>
    <mergeCell ref="D728:E728"/>
    <mergeCell ref="F728:G728"/>
    <mergeCell ref="I728:J728"/>
    <mergeCell ref="B729:J729"/>
    <mergeCell ref="B730:C730"/>
    <mergeCell ref="D730:E730"/>
    <mergeCell ref="F730:G730"/>
    <mergeCell ref="I730:J730"/>
    <mergeCell ref="B738:C738"/>
    <mergeCell ref="D738:E738"/>
    <mergeCell ref="F738:G738"/>
    <mergeCell ref="I738:J738"/>
    <mergeCell ref="B735:J735"/>
    <mergeCell ref="B736:C736"/>
    <mergeCell ref="D736:E736"/>
    <mergeCell ref="F736:G736"/>
    <mergeCell ref="I736:J736"/>
    <mergeCell ref="B737:C737"/>
    <mergeCell ref="D737:E737"/>
    <mergeCell ref="F737:G737"/>
    <mergeCell ref="I737:J737"/>
    <mergeCell ref="B733:C733"/>
    <mergeCell ref="D733:E733"/>
    <mergeCell ref="F733:G733"/>
    <mergeCell ref="I733:J733"/>
    <mergeCell ref="B734:C734"/>
    <mergeCell ref="D734:E734"/>
    <mergeCell ref="F734:G734"/>
    <mergeCell ref="I734:J734"/>
  </mergeCells>
  <pageMargins left="0.7" right="0.7" top="0.75" bottom="0.75" header="0.3" footer="0.3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view="pageBreakPreview" topLeftCell="A94" zoomScale="60" zoomScaleNormal="100" workbookViewId="0">
      <selection sqref="A1:XFD1048576"/>
    </sheetView>
  </sheetViews>
  <sheetFormatPr defaultRowHeight="15" x14ac:dyDescent="0.25"/>
  <cols>
    <col min="1" max="1" width="2.28515625" customWidth="1"/>
    <col min="2" max="2" width="0" hidden="1" customWidth="1"/>
    <col min="3" max="3" width="11.7109375" customWidth="1"/>
    <col min="4" max="4" width="6.5703125" customWidth="1"/>
    <col min="5" max="5" width="43" customWidth="1"/>
    <col min="6" max="6" width="14.7109375" customWidth="1"/>
    <col min="7" max="7" width="11.140625" customWidth="1"/>
    <col min="8" max="8" width="14.85546875" customWidth="1"/>
    <col min="9" max="9" width="42.5703125" customWidth="1"/>
    <col min="10" max="10" width="5" customWidth="1"/>
    <col min="11" max="11" width="0.85546875" customWidth="1"/>
    <col min="12" max="12" width="1.42578125" customWidth="1"/>
    <col min="246" max="246" width="2.28515625" customWidth="1"/>
    <col min="247" max="247" width="0" hidden="1" customWidth="1"/>
    <col min="248" max="248" width="11.7109375" customWidth="1"/>
    <col min="249" max="249" width="19.42578125" customWidth="1"/>
    <col min="250" max="250" width="8.5703125" customWidth="1"/>
    <col min="251" max="251" width="1.28515625" customWidth="1"/>
    <col min="252" max="252" width="6.7109375" customWidth="1"/>
    <col min="253" max="253" width="11.140625" customWidth="1"/>
    <col min="254" max="254" width="7.5703125" customWidth="1"/>
    <col min="255" max="255" width="7" customWidth="1"/>
    <col min="256" max="256" width="6.5703125" customWidth="1"/>
    <col min="257" max="257" width="9.28515625" customWidth="1"/>
    <col min="258" max="258" width="7.42578125" customWidth="1"/>
    <col min="259" max="259" width="11.140625" customWidth="1"/>
    <col min="260" max="260" width="14.85546875" customWidth="1"/>
    <col min="261" max="261" width="18.5703125" customWidth="1"/>
    <col min="262" max="262" width="5" customWidth="1"/>
    <col min="263" max="263" width="0.85546875" customWidth="1"/>
    <col min="264" max="264" width="1.42578125" customWidth="1"/>
    <col min="502" max="502" width="2.28515625" customWidth="1"/>
    <col min="503" max="503" width="0" hidden="1" customWidth="1"/>
    <col min="504" max="504" width="11.7109375" customWidth="1"/>
    <col min="505" max="505" width="19.42578125" customWidth="1"/>
    <col min="506" max="506" width="8.5703125" customWidth="1"/>
    <col min="507" max="507" width="1.28515625" customWidth="1"/>
    <col min="508" max="508" width="6.7109375" customWidth="1"/>
    <col min="509" max="509" width="11.140625" customWidth="1"/>
    <col min="510" max="510" width="7.5703125" customWidth="1"/>
    <col min="511" max="511" width="7" customWidth="1"/>
    <col min="512" max="512" width="6.5703125" customWidth="1"/>
    <col min="513" max="513" width="9.28515625" customWidth="1"/>
    <col min="514" max="514" width="7.42578125" customWidth="1"/>
    <col min="515" max="515" width="11.140625" customWidth="1"/>
    <col min="516" max="516" width="14.85546875" customWidth="1"/>
    <col min="517" max="517" width="18.5703125" customWidth="1"/>
    <col min="518" max="518" width="5" customWidth="1"/>
    <col min="519" max="519" width="0.85546875" customWidth="1"/>
    <col min="520" max="520" width="1.42578125" customWidth="1"/>
    <col min="758" max="758" width="2.28515625" customWidth="1"/>
    <col min="759" max="759" width="0" hidden="1" customWidth="1"/>
    <col min="760" max="760" width="11.7109375" customWidth="1"/>
    <col min="761" max="761" width="19.42578125" customWidth="1"/>
    <col min="762" max="762" width="8.5703125" customWidth="1"/>
    <col min="763" max="763" width="1.28515625" customWidth="1"/>
    <col min="764" max="764" width="6.7109375" customWidth="1"/>
    <col min="765" max="765" width="11.140625" customWidth="1"/>
    <col min="766" max="766" width="7.5703125" customWidth="1"/>
    <col min="767" max="767" width="7" customWidth="1"/>
    <col min="768" max="768" width="6.5703125" customWidth="1"/>
    <col min="769" max="769" width="9.28515625" customWidth="1"/>
    <col min="770" max="770" width="7.42578125" customWidth="1"/>
    <col min="771" max="771" width="11.140625" customWidth="1"/>
    <col min="772" max="772" width="14.85546875" customWidth="1"/>
    <col min="773" max="773" width="18.5703125" customWidth="1"/>
    <col min="774" max="774" width="5" customWidth="1"/>
    <col min="775" max="775" width="0.85546875" customWidth="1"/>
    <col min="776" max="776" width="1.42578125" customWidth="1"/>
    <col min="1014" max="1014" width="2.28515625" customWidth="1"/>
    <col min="1015" max="1015" width="0" hidden="1" customWidth="1"/>
    <col min="1016" max="1016" width="11.7109375" customWidth="1"/>
    <col min="1017" max="1017" width="19.42578125" customWidth="1"/>
    <col min="1018" max="1018" width="8.5703125" customWidth="1"/>
    <col min="1019" max="1019" width="1.28515625" customWidth="1"/>
    <col min="1020" max="1020" width="6.7109375" customWidth="1"/>
    <col min="1021" max="1021" width="11.140625" customWidth="1"/>
    <col min="1022" max="1022" width="7.5703125" customWidth="1"/>
    <col min="1023" max="1023" width="7" customWidth="1"/>
    <col min="1024" max="1024" width="6.5703125" customWidth="1"/>
    <col min="1025" max="1025" width="9.28515625" customWidth="1"/>
    <col min="1026" max="1026" width="7.42578125" customWidth="1"/>
    <col min="1027" max="1027" width="11.140625" customWidth="1"/>
    <col min="1028" max="1028" width="14.85546875" customWidth="1"/>
    <col min="1029" max="1029" width="18.5703125" customWidth="1"/>
    <col min="1030" max="1030" width="5" customWidth="1"/>
    <col min="1031" max="1031" width="0.85546875" customWidth="1"/>
    <col min="1032" max="1032" width="1.42578125" customWidth="1"/>
    <col min="1270" max="1270" width="2.28515625" customWidth="1"/>
    <col min="1271" max="1271" width="0" hidden="1" customWidth="1"/>
    <col min="1272" max="1272" width="11.7109375" customWidth="1"/>
    <col min="1273" max="1273" width="19.42578125" customWidth="1"/>
    <col min="1274" max="1274" width="8.5703125" customWidth="1"/>
    <col min="1275" max="1275" width="1.28515625" customWidth="1"/>
    <col min="1276" max="1276" width="6.7109375" customWidth="1"/>
    <col min="1277" max="1277" width="11.140625" customWidth="1"/>
    <col min="1278" max="1278" width="7.5703125" customWidth="1"/>
    <col min="1279" max="1279" width="7" customWidth="1"/>
    <col min="1280" max="1280" width="6.5703125" customWidth="1"/>
    <col min="1281" max="1281" width="9.28515625" customWidth="1"/>
    <col min="1282" max="1282" width="7.42578125" customWidth="1"/>
    <col min="1283" max="1283" width="11.140625" customWidth="1"/>
    <col min="1284" max="1284" width="14.85546875" customWidth="1"/>
    <col min="1285" max="1285" width="18.5703125" customWidth="1"/>
    <col min="1286" max="1286" width="5" customWidth="1"/>
    <col min="1287" max="1287" width="0.85546875" customWidth="1"/>
    <col min="1288" max="1288" width="1.42578125" customWidth="1"/>
    <col min="1526" max="1526" width="2.28515625" customWidth="1"/>
    <col min="1527" max="1527" width="0" hidden="1" customWidth="1"/>
    <col min="1528" max="1528" width="11.7109375" customWidth="1"/>
    <col min="1529" max="1529" width="19.42578125" customWidth="1"/>
    <col min="1530" max="1530" width="8.5703125" customWidth="1"/>
    <col min="1531" max="1531" width="1.28515625" customWidth="1"/>
    <col min="1532" max="1532" width="6.7109375" customWidth="1"/>
    <col min="1533" max="1533" width="11.140625" customWidth="1"/>
    <col min="1534" max="1534" width="7.5703125" customWidth="1"/>
    <col min="1535" max="1535" width="7" customWidth="1"/>
    <col min="1536" max="1536" width="6.5703125" customWidth="1"/>
    <col min="1537" max="1537" width="9.28515625" customWidth="1"/>
    <col min="1538" max="1538" width="7.42578125" customWidth="1"/>
    <col min="1539" max="1539" width="11.140625" customWidth="1"/>
    <col min="1540" max="1540" width="14.85546875" customWidth="1"/>
    <col min="1541" max="1541" width="18.5703125" customWidth="1"/>
    <col min="1542" max="1542" width="5" customWidth="1"/>
    <col min="1543" max="1543" width="0.85546875" customWidth="1"/>
    <col min="1544" max="1544" width="1.42578125" customWidth="1"/>
    <col min="1782" max="1782" width="2.28515625" customWidth="1"/>
    <col min="1783" max="1783" width="0" hidden="1" customWidth="1"/>
    <col min="1784" max="1784" width="11.7109375" customWidth="1"/>
    <col min="1785" max="1785" width="19.42578125" customWidth="1"/>
    <col min="1786" max="1786" width="8.5703125" customWidth="1"/>
    <col min="1787" max="1787" width="1.28515625" customWidth="1"/>
    <col min="1788" max="1788" width="6.7109375" customWidth="1"/>
    <col min="1789" max="1789" width="11.140625" customWidth="1"/>
    <col min="1790" max="1790" width="7.5703125" customWidth="1"/>
    <col min="1791" max="1791" width="7" customWidth="1"/>
    <col min="1792" max="1792" width="6.5703125" customWidth="1"/>
    <col min="1793" max="1793" width="9.28515625" customWidth="1"/>
    <col min="1794" max="1794" width="7.42578125" customWidth="1"/>
    <col min="1795" max="1795" width="11.140625" customWidth="1"/>
    <col min="1796" max="1796" width="14.85546875" customWidth="1"/>
    <col min="1797" max="1797" width="18.5703125" customWidth="1"/>
    <col min="1798" max="1798" width="5" customWidth="1"/>
    <col min="1799" max="1799" width="0.85546875" customWidth="1"/>
    <col min="1800" max="1800" width="1.42578125" customWidth="1"/>
    <col min="2038" max="2038" width="2.28515625" customWidth="1"/>
    <col min="2039" max="2039" width="0" hidden="1" customWidth="1"/>
    <col min="2040" max="2040" width="11.7109375" customWidth="1"/>
    <col min="2041" max="2041" width="19.42578125" customWidth="1"/>
    <col min="2042" max="2042" width="8.5703125" customWidth="1"/>
    <col min="2043" max="2043" width="1.28515625" customWidth="1"/>
    <col min="2044" max="2044" width="6.7109375" customWidth="1"/>
    <col min="2045" max="2045" width="11.140625" customWidth="1"/>
    <col min="2046" max="2046" width="7.5703125" customWidth="1"/>
    <col min="2047" max="2047" width="7" customWidth="1"/>
    <col min="2048" max="2048" width="6.5703125" customWidth="1"/>
    <col min="2049" max="2049" width="9.28515625" customWidth="1"/>
    <col min="2050" max="2050" width="7.42578125" customWidth="1"/>
    <col min="2051" max="2051" width="11.140625" customWidth="1"/>
    <col min="2052" max="2052" width="14.85546875" customWidth="1"/>
    <col min="2053" max="2053" width="18.5703125" customWidth="1"/>
    <col min="2054" max="2054" width="5" customWidth="1"/>
    <col min="2055" max="2055" width="0.85546875" customWidth="1"/>
    <col min="2056" max="2056" width="1.42578125" customWidth="1"/>
    <col min="2294" max="2294" width="2.28515625" customWidth="1"/>
    <col min="2295" max="2295" width="0" hidden="1" customWidth="1"/>
    <col min="2296" max="2296" width="11.7109375" customWidth="1"/>
    <col min="2297" max="2297" width="19.42578125" customWidth="1"/>
    <col min="2298" max="2298" width="8.5703125" customWidth="1"/>
    <col min="2299" max="2299" width="1.28515625" customWidth="1"/>
    <col min="2300" max="2300" width="6.7109375" customWidth="1"/>
    <col min="2301" max="2301" width="11.140625" customWidth="1"/>
    <col min="2302" max="2302" width="7.5703125" customWidth="1"/>
    <col min="2303" max="2303" width="7" customWidth="1"/>
    <col min="2304" max="2304" width="6.5703125" customWidth="1"/>
    <col min="2305" max="2305" width="9.28515625" customWidth="1"/>
    <col min="2306" max="2306" width="7.42578125" customWidth="1"/>
    <col min="2307" max="2307" width="11.140625" customWidth="1"/>
    <col min="2308" max="2308" width="14.85546875" customWidth="1"/>
    <col min="2309" max="2309" width="18.5703125" customWidth="1"/>
    <col min="2310" max="2310" width="5" customWidth="1"/>
    <col min="2311" max="2311" width="0.85546875" customWidth="1"/>
    <col min="2312" max="2312" width="1.42578125" customWidth="1"/>
    <col min="2550" max="2550" width="2.28515625" customWidth="1"/>
    <col min="2551" max="2551" width="0" hidden="1" customWidth="1"/>
    <col min="2552" max="2552" width="11.7109375" customWidth="1"/>
    <col min="2553" max="2553" width="19.42578125" customWidth="1"/>
    <col min="2554" max="2554" width="8.5703125" customWidth="1"/>
    <col min="2555" max="2555" width="1.28515625" customWidth="1"/>
    <col min="2556" max="2556" width="6.7109375" customWidth="1"/>
    <col min="2557" max="2557" width="11.140625" customWidth="1"/>
    <col min="2558" max="2558" width="7.5703125" customWidth="1"/>
    <col min="2559" max="2559" width="7" customWidth="1"/>
    <col min="2560" max="2560" width="6.5703125" customWidth="1"/>
    <col min="2561" max="2561" width="9.28515625" customWidth="1"/>
    <col min="2562" max="2562" width="7.42578125" customWidth="1"/>
    <col min="2563" max="2563" width="11.140625" customWidth="1"/>
    <col min="2564" max="2564" width="14.85546875" customWidth="1"/>
    <col min="2565" max="2565" width="18.5703125" customWidth="1"/>
    <col min="2566" max="2566" width="5" customWidth="1"/>
    <col min="2567" max="2567" width="0.85546875" customWidth="1"/>
    <col min="2568" max="2568" width="1.42578125" customWidth="1"/>
    <col min="2806" max="2806" width="2.28515625" customWidth="1"/>
    <col min="2807" max="2807" width="0" hidden="1" customWidth="1"/>
    <col min="2808" max="2808" width="11.7109375" customWidth="1"/>
    <col min="2809" max="2809" width="19.42578125" customWidth="1"/>
    <col min="2810" max="2810" width="8.5703125" customWidth="1"/>
    <col min="2811" max="2811" width="1.28515625" customWidth="1"/>
    <col min="2812" max="2812" width="6.7109375" customWidth="1"/>
    <col min="2813" max="2813" width="11.140625" customWidth="1"/>
    <col min="2814" max="2814" width="7.5703125" customWidth="1"/>
    <col min="2815" max="2815" width="7" customWidth="1"/>
    <col min="2816" max="2816" width="6.5703125" customWidth="1"/>
    <col min="2817" max="2817" width="9.28515625" customWidth="1"/>
    <col min="2818" max="2818" width="7.42578125" customWidth="1"/>
    <col min="2819" max="2819" width="11.140625" customWidth="1"/>
    <col min="2820" max="2820" width="14.85546875" customWidth="1"/>
    <col min="2821" max="2821" width="18.5703125" customWidth="1"/>
    <col min="2822" max="2822" width="5" customWidth="1"/>
    <col min="2823" max="2823" width="0.85546875" customWidth="1"/>
    <col min="2824" max="2824" width="1.42578125" customWidth="1"/>
    <col min="3062" max="3062" width="2.28515625" customWidth="1"/>
    <col min="3063" max="3063" width="0" hidden="1" customWidth="1"/>
    <col min="3064" max="3064" width="11.7109375" customWidth="1"/>
    <col min="3065" max="3065" width="19.42578125" customWidth="1"/>
    <col min="3066" max="3066" width="8.5703125" customWidth="1"/>
    <col min="3067" max="3067" width="1.28515625" customWidth="1"/>
    <col min="3068" max="3068" width="6.7109375" customWidth="1"/>
    <col min="3069" max="3069" width="11.140625" customWidth="1"/>
    <col min="3070" max="3070" width="7.5703125" customWidth="1"/>
    <col min="3071" max="3071" width="7" customWidth="1"/>
    <col min="3072" max="3072" width="6.5703125" customWidth="1"/>
    <col min="3073" max="3073" width="9.28515625" customWidth="1"/>
    <col min="3074" max="3074" width="7.42578125" customWidth="1"/>
    <col min="3075" max="3075" width="11.140625" customWidth="1"/>
    <col min="3076" max="3076" width="14.85546875" customWidth="1"/>
    <col min="3077" max="3077" width="18.5703125" customWidth="1"/>
    <col min="3078" max="3078" width="5" customWidth="1"/>
    <col min="3079" max="3079" width="0.85546875" customWidth="1"/>
    <col min="3080" max="3080" width="1.42578125" customWidth="1"/>
    <col min="3318" max="3318" width="2.28515625" customWidth="1"/>
    <col min="3319" max="3319" width="0" hidden="1" customWidth="1"/>
    <col min="3320" max="3320" width="11.7109375" customWidth="1"/>
    <col min="3321" max="3321" width="19.42578125" customWidth="1"/>
    <col min="3322" max="3322" width="8.5703125" customWidth="1"/>
    <col min="3323" max="3323" width="1.28515625" customWidth="1"/>
    <col min="3324" max="3324" width="6.7109375" customWidth="1"/>
    <col min="3325" max="3325" width="11.140625" customWidth="1"/>
    <col min="3326" max="3326" width="7.5703125" customWidth="1"/>
    <col min="3327" max="3327" width="7" customWidth="1"/>
    <col min="3328" max="3328" width="6.5703125" customWidth="1"/>
    <col min="3329" max="3329" width="9.28515625" customWidth="1"/>
    <col min="3330" max="3330" width="7.42578125" customWidth="1"/>
    <col min="3331" max="3331" width="11.140625" customWidth="1"/>
    <col min="3332" max="3332" width="14.85546875" customWidth="1"/>
    <col min="3333" max="3333" width="18.5703125" customWidth="1"/>
    <col min="3334" max="3334" width="5" customWidth="1"/>
    <col min="3335" max="3335" width="0.85546875" customWidth="1"/>
    <col min="3336" max="3336" width="1.42578125" customWidth="1"/>
    <col min="3574" max="3574" width="2.28515625" customWidth="1"/>
    <col min="3575" max="3575" width="0" hidden="1" customWidth="1"/>
    <col min="3576" max="3576" width="11.7109375" customWidth="1"/>
    <col min="3577" max="3577" width="19.42578125" customWidth="1"/>
    <col min="3578" max="3578" width="8.5703125" customWidth="1"/>
    <col min="3579" max="3579" width="1.28515625" customWidth="1"/>
    <col min="3580" max="3580" width="6.7109375" customWidth="1"/>
    <col min="3581" max="3581" width="11.140625" customWidth="1"/>
    <col min="3582" max="3582" width="7.5703125" customWidth="1"/>
    <col min="3583" max="3583" width="7" customWidth="1"/>
    <col min="3584" max="3584" width="6.5703125" customWidth="1"/>
    <col min="3585" max="3585" width="9.28515625" customWidth="1"/>
    <col min="3586" max="3586" width="7.42578125" customWidth="1"/>
    <col min="3587" max="3587" width="11.140625" customWidth="1"/>
    <col min="3588" max="3588" width="14.85546875" customWidth="1"/>
    <col min="3589" max="3589" width="18.5703125" customWidth="1"/>
    <col min="3590" max="3590" width="5" customWidth="1"/>
    <col min="3591" max="3591" width="0.85546875" customWidth="1"/>
    <col min="3592" max="3592" width="1.42578125" customWidth="1"/>
    <col min="3830" max="3830" width="2.28515625" customWidth="1"/>
    <col min="3831" max="3831" width="0" hidden="1" customWidth="1"/>
    <col min="3832" max="3832" width="11.7109375" customWidth="1"/>
    <col min="3833" max="3833" width="19.42578125" customWidth="1"/>
    <col min="3834" max="3834" width="8.5703125" customWidth="1"/>
    <col min="3835" max="3835" width="1.28515625" customWidth="1"/>
    <col min="3836" max="3836" width="6.7109375" customWidth="1"/>
    <col min="3837" max="3837" width="11.140625" customWidth="1"/>
    <col min="3838" max="3838" width="7.5703125" customWidth="1"/>
    <col min="3839" max="3839" width="7" customWidth="1"/>
    <col min="3840" max="3840" width="6.5703125" customWidth="1"/>
    <col min="3841" max="3841" width="9.28515625" customWidth="1"/>
    <col min="3842" max="3842" width="7.42578125" customWidth="1"/>
    <col min="3843" max="3843" width="11.140625" customWidth="1"/>
    <col min="3844" max="3844" width="14.85546875" customWidth="1"/>
    <col min="3845" max="3845" width="18.5703125" customWidth="1"/>
    <col min="3846" max="3846" width="5" customWidth="1"/>
    <col min="3847" max="3847" width="0.85546875" customWidth="1"/>
    <col min="3848" max="3848" width="1.42578125" customWidth="1"/>
    <col min="4086" max="4086" width="2.28515625" customWidth="1"/>
    <col min="4087" max="4087" width="0" hidden="1" customWidth="1"/>
    <col min="4088" max="4088" width="11.7109375" customWidth="1"/>
    <col min="4089" max="4089" width="19.42578125" customWidth="1"/>
    <col min="4090" max="4090" width="8.5703125" customWidth="1"/>
    <col min="4091" max="4091" width="1.28515625" customWidth="1"/>
    <col min="4092" max="4092" width="6.7109375" customWidth="1"/>
    <col min="4093" max="4093" width="11.140625" customWidth="1"/>
    <col min="4094" max="4094" width="7.5703125" customWidth="1"/>
    <col min="4095" max="4095" width="7" customWidth="1"/>
    <col min="4096" max="4096" width="6.5703125" customWidth="1"/>
    <col min="4097" max="4097" width="9.28515625" customWidth="1"/>
    <col min="4098" max="4098" width="7.42578125" customWidth="1"/>
    <col min="4099" max="4099" width="11.140625" customWidth="1"/>
    <col min="4100" max="4100" width="14.85546875" customWidth="1"/>
    <col min="4101" max="4101" width="18.5703125" customWidth="1"/>
    <col min="4102" max="4102" width="5" customWidth="1"/>
    <col min="4103" max="4103" width="0.85546875" customWidth="1"/>
    <col min="4104" max="4104" width="1.42578125" customWidth="1"/>
    <col min="4342" max="4342" width="2.28515625" customWidth="1"/>
    <col min="4343" max="4343" width="0" hidden="1" customWidth="1"/>
    <col min="4344" max="4344" width="11.7109375" customWidth="1"/>
    <col min="4345" max="4345" width="19.42578125" customWidth="1"/>
    <col min="4346" max="4346" width="8.5703125" customWidth="1"/>
    <col min="4347" max="4347" width="1.28515625" customWidth="1"/>
    <col min="4348" max="4348" width="6.7109375" customWidth="1"/>
    <col min="4349" max="4349" width="11.140625" customWidth="1"/>
    <col min="4350" max="4350" width="7.5703125" customWidth="1"/>
    <col min="4351" max="4351" width="7" customWidth="1"/>
    <col min="4352" max="4352" width="6.5703125" customWidth="1"/>
    <col min="4353" max="4353" width="9.28515625" customWidth="1"/>
    <col min="4354" max="4354" width="7.42578125" customWidth="1"/>
    <col min="4355" max="4355" width="11.140625" customWidth="1"/>
    <col min="4356" max="4356" width="14.85546875" customWidth="1"/>
    <col min="4357" max="4357" width="18.5703125" customWidth="1"/>
    <col min="4358" max="4358" width="5" customWidth="1"/>
    <col min="4359" max="4359" width="0.85546875" customWidth="1"/>
    <col min="4360" max="4360" width="1.42578125" customWidth="1"/>
    <col min="4598" max="4598" width="2.28515625" customWidth="1"/>
    <col min="4599" max="4599" width="0" hidden="1" customWidth="1"/>
    <col min="4600" max="4600" width="11.7109375" customWidth="1"/>
    <col min="4601" max="4601" width="19.42578125" customWidth="1"/>
    <col min="4602" max="4602" width="8.5703125" customWidth="1"/>
    <col min="4603" max="4603" width="1.28515625" customWidth="1"/>
    <col min="4604" max="4604" width="6.7109375" customWidth="1"/>
    <col min="4605" max="4605" width="11.140625" customWidth="1"/>
    <col min="4606" max="4606" width="7.5703125" customWidth="1"/>
    <col min="4607" max="4607" width="7" customWidth="1"/>
    <col min="4608" max="4608" width="6.5703125" customWidth="1"/>
    <col min="4609" max="4609" width="9.28515625" customWidth="1"/>
    <col min="4610" max="4610" width="7.42578125" customWidth="1"/>
    <col min="4611" max="4611" width="11.140625" customWidth="1"/>
    <col min="4612" max="4612" width="14.85546875" customWidth="1"/>
    <col min="4613" max="4613" width="18.5703125" customWidth="1"/>
    <col min="4614" max="4614" width="5" customWidth="1"/>
    <col min="4615" max="4615" width="0.85546875" customWidth="1"/>
    <col min="4616" max="4616" width="1.42578125" customWidth="1"/>
    <col min="4854" max="4854" width="2.28515625" customWidth="1"/>
    <col min="4855" max="4855" width="0" hidden="1" customWidth="1"/>
    <col min="4856" max="4856" width="11.7109375" customWidth="1"/>
    <col min="4857" max="4857" width="19.42578125" customWidth="1"/>
    <col min="4858" max="4858" width="8.5703125" customWidth="1"/>
    <col min="4859" max="4859" width="1.28515625" customWidth="1"/>
    <col min="4860" max="4860" width="6.7109375" customWidth="1"/>
    <col min="4861" max="4861" width="11.140625" customWidth="1"/>
    <col min="4862" max="4862" width="7.5703125" customWidth="1"/>
    <col min="4863" max="4863" width="7" customWidth="1"/>
    <col min="4864" max="4864" width="6.5703125" customWidth="1"/>
    <col min="4865" max="4865" width="9.28515625" customWidth="1"/>
    <col min="4866" max="4866" width="7.42578125" customWidth="1"/>
    <col min="4867" max="4867" width="11.140625" customWidth="1"/>
    <col min="4868" max="4868" width="14.85546875" customWidth="1"/>
    <col min="4869" max="4869" width="18.5703125" customWidth="1"/>
    <col min="4870" max="4870" width="5" customWidth="1"/>
    <col min="4871" max="4871" width="0.85546875" customWidth="1"/>
    <col min="4872" max="4872" width="1.42578125" customWidth="1"/>
    <col min="5110" max="5110" width="2.28515625" customWidth="1"/>
    <col min="5111" max="5111" width="0" hidden="1" customWidth="1"/>
    <col min="5112" max="5112" width="11.7109375" customWidth="1"/>
    <col min="5113" max="5113" width="19.42578125" customWidth="1"/>
    <col min="5114" max="5114" width="8.5703125" customWidth="1"/>
    <col min="5115" max="5115" width="1.28515625" customWidth="1"/>
    <col min="5116" max="5116" width="6.7109375" customWidth="1"/>
    <col min="5117" max="5117" width="11.140625" customWidth="1"/>
    <col min="5118" max="5118" width="7.5703125" customWidth="1"/>
    <col min="5119" max="5119" width="7" customWidth="1"/>
    <col min="5120" max="5120" width="6.5703125" customWidth="1"/>
    <col min="5121" max="5121" width="9.28515625" customWidth="1"/>
    <col min="5122" max="5122" width="7.42578125" customWidth="1"/>
    <col min="5123" max="5123" width="11.140625" customWidth="1"/>
    <col min="5124" max="5124" width="14.85546875" customWidth="1"/>
    <col min="5125" max="5125" width="18.5703125" customWidth="1"/>
    <col min="5126" max="5126" width="5" customWidth="1"/>
    <col min="5127" max="5127" width="0.85546875" customWidth="1"/>
    <col min="5128" max="5128" width="1.42578125" customWidth="1"/>
    <col min="5366" max="5366" width="2.28515625" customWidth="1"/>
    <col min="5367" max="5367" width="0" hidden="1" customWidth="1"/>
    <col min="5368" max="5368" width="11.7109375" customWidth="1"/>
    <col min="5369" max="5369" width="19.42578125" customWidth="1"/>
    <col min="5370" max="5370" width="8.5703125" customWidth="1"/>
    <col min="5371" max="5371" width="1.28515625" customWidth="1"/>
    <col min="5372" max="5372" width="6.7109375" customWidth="1"/>
    <col min="5373" max="5373" width="11.140625" customWidth="1"/>
    <col min="5374" max="5374" width="7.5703125" customWidth="1"/>
    <col min="5375" max="5375" width="7" customWidth="1"/>
    <col min="5376" max="5376" width="6.5703125" customWidth="1"/>
    <col min="5377" max="5377" width="9.28515625" customWidth="1"/>
    <col min="5378" max="5378" width="7.42578125" customWidth="1"/>
    <col min="5379" max="5379" width="11.140625" customWidth="1"/>
    <col min="5380" max="5380" width="14.85546875" customWidth="1"/>
    <col min="5381" max="5381" width="18.5703125" customWidth="1"/>
    <col min="5382" max="5382" width="5" customWidth="1"/>
    <col min="5383" max="5383" width="0.85546875" customWidth="1"/>
    <col min="5384" max="5384" width="1.42578125" customWidth="1"/>
    <col min="5622" max="5622" width="2.28515625" customWidth="1"/>
    <col min="5623" max="5623" width="0" hidden="1" customWidth="1"/>
    <col min="5624" max="5624" width="11.7109375" customWidth="1"/>
    <col min="5625" max="5625" width="19.42578125" customWidth="1"/>
    <col min="5626" max="5626" width="8.5703125" customWidth="1"/>
    <col min="5627" max="5627" width="1.28515625" customWidth="1"/>
    <col min="5628" max="5628" width="6.7109375" customWidth="1"/>
    <col min="5629" max="5629" width="11.140625" customWidth="1"/>
    <col min="5630" max="5630" width="7.5703125" customWidth="1"/>
    <col min="5631" max="5631" width="7" customWidth="1"/>
    <col min="5632" max="5632" width="6.5703125" customWidth="1"/>
    <col min="5633" max="5633" width="9.28515625" customWidth="1"/>
    <col min="5634" max="5634" width="7.42578125" customWidth="1"/>
    <col min="5635" max="5635" width="11.140625" customWidth="1"/>
    <col min="5636" max="5636" width="14.85546875" customWidth="1"/>
    <col min="5637" max="5637" width="18.5703125" customWidth="1"/>
    <col min="5638" max="5638" width="5" customWidth="1"/>
    <col min="5639" max="5639" width="0.85546875" customWidth="1"/>
    <col min="5640" max="5640" width="1.42578125" customWidth="1"/>
    <col min="5878" max="5878" width="2.28515625" customWidth="1"/>
    <col min="5879" max="5879" width="0" hidden="1" customWidth="1"/>
    <col min="5880" max="5880" width="11.7109375" customWidth="1"/>
    <col min="5881" max="5881" width="19.42578125" customWidth="1"/>
    <col min="5882" max="5882" width="8.5703125" customWidth="1"/>
    <col min="5883" max="5883" width="1.28515625" customWidth="1"/>
    <col min="5884" max="5884" width="6.7109375" customWidth="1"/>
    <col min="5885" max="5885" width="11.140625" customWidth="1"/>
    <col min="5886" max="5886" width="7.5703125" customWidth="1"/>
    <col min="5887" max="5887" width="7" customWidth="1"/>
    <col min="5888" max="5888" width="6.5703125" customWidth="1"/>
    <col min="5889" max="5889" width="9.28515625" customWidth="1"/>
    <col min="5890" max="5890" width="7.42578125" customWidth="1"/>
    <col min="5891" max="5891" width="11.140625" customWidth="1"/>
    <col min="5892" max="5892" width="14.85546875" customWidth="1"/>
    <col min="5893" max="5893" width="18.5703125" customWidth="1"/>
    <col min="5894" max="5894" width="5" customWidth="1"/>
    <col min="5895" max="5895" width="0.85546875" customWidth="1"/>
    <col min="5896" max="5896" width="1.42578125" customWidth="1"/>
    <col min="6134" max="6134" width="2.28515625" customWidth="1"/>
    <col min="6135" max="6135" width="0" hidden="1" customWidth="1"/>
    <col min="6136" max="6136" width="11.7109375" customWidth="1"/>
    <col min="6137" max="6137" width="19.42578125" customWidth="1"/>
    <col min="6138" max="6138" width="8.5703125" customWidth="1"/>
    <col min="6139" max="6139" width="1.28515625" customWidth="1"/>
    <col min="6140" max="6140" width="6.7109375" customWidth="1"/>
    <col min="6141" max="6141" width="11.140625" customWidth="1"/>
    <col min="6142" max="6142" width="7.5703125" customWidth="1"/>
    <col min="6143" max="6143" width="7" customWidth="1"/>
    <col min="6144" max="6144" width="6.5703125" customWidth="1"/>
    <col min="6145" max="6145" width="9.28515625" customWidth="1"/>
    <col min="6146" max="6146" width="7.42578125" customWidth="1"/>
    <col min="6147" max="6147" width="11.140625" customWidth="1"/>
    <col min="6148" max="6148" width="14.85546875" customWidth="1"/>
    <col min="6149" max="6149" width="18.5703125" customWidth="1"/>
    <col min="6150" max="6150" width="5" customWidth="1"/>
    <col min="6151" max="6151" width="0.85546875" customWidth="1"/>
    <col min="6152" max="6152" width="1.42578125" customWidth="1"/>
    <col min="6390" max="6390" width="2.28515625" customWidth="1"/>
    <col min="6391" max="6391" width="0" hidden="1" customWidth="1"/>
    <col min="6392" max="6392" width="11.7109375" customWidth="1"/>
    <col min="6393" max="6393" width="19.42578125" customWidth="1"/>
    <col min="6394" max="6394" width="8.5703125" customWidth="1"/>
    <col min="6395" max="6395" width="1.28515625" customWidth="1"/>
    <col min="6396" max="6396" width="6.7109375" customWidth="1"/>
    <col min="6397" max="6397" width="11.140625" customWidth="1"/>
    <col min="6398" max="6398" width="7.5703125" customWidth="1"/>
    <col min="6399" max="6399" width="7" customWidth="1"/>
    <col min="6400" max="6400" width="6.5703125" customWidth="1"/>
    <col min="6401" max="6401" width="9.28515625" customWidth="1"/>
    <col min="6402" max="6402" width="7.42578125" customWidth="1"/>
    <col min="6403" max="6403" width="11.140625" customWidth="1"/>
    <col min="6404" max="6404" width="14.85546875" customWidth="1"/>
    <col min="6405" max="6405" width="18.5703125" customWidth="1"/>
    <col min="6406" max="6406" width="5" customWidth="1"/>
    <col min="6407" max="6407" width="0.85546875" customWidth="1"/>
    <col min="6408" max="6408" width="1.42578125" customWidth="1"/>
    <col min="6646" max="6646" width="2.28515625" customWidth="1"/>
    <col min="6647" max="6647" width="0" hidden="1" customWidth="1"/>
    <col min="6648" max="6648" width="11.7109375" customWidth="1"/>
    <col min="6649" max="6649" width="19.42578125" customWidth="1"/>
    <col min="6650" max="6650" width="8.5703125" customWidth="1"/>
    <col min="6651" max="6651" width="1.28515625" customWidth="1"/>
    <col min="6652" max="6652" width="6.7109375" customWidth="1"/>
    <col min="6653" max="6653" width="11.140625" customWidth="1"/>
    <col min="6654" max="6654" width="7.5703125" customWidth="1"/>
    <col min="6655" max="6655" width="7" customWidth="1"/>
    <col min="6656" max="6656" width="6.5703125" customWidth="1"/>
    <col min="6657" max="6657" width="9.28515625" customWidth="1"/>
    <col min="6658" max="6658" width="7.42578125" customWidth="1"/>
    <col min="6659" max="6659" width="11.140625" customWidth="1"/>
    <col min="6660" max="6660" width="14.85546875" customWidth="1"/>
    <col min="6661" max="6661" width="18.5703125" customWidth="1"/>
    <col min="6662" max="6662" width="5" customWidth="1"/>
    <col min="6663" max="6663" width="0.85546875" customWidth="1"/>
    <col min="6664" max="6664" width="1.42578125" customWidth="1"/>
    <col min="6902" max="6902" width="2.28515625" customWidth="1"/>
    <col min="6903" max="6903" width="0" hidden="1" customWidth="1"/>
    <col min="6904" max="6904" width="11.7109375" customWidth="1"/>
    <col min="6905" max="6905" width="19.42578125" customWidth="1"/>
    <col min="6906" max="6906" width="8.5703125" customWidth="1"/>
    <col min="6907" max="6907" width="1.28515625" customWidth="1"/>
    <col min="6908" max="6908" width="6.7109375" customWidth="1"/>
    <col min="6909" max="6909" width="11.140625" customWidth="1"/>
    <col min="6910" max="6910" width="7.5703125" customWidth="1"/>
    <col min="6911" max="6911" width="7" customWidth="1"/>
    <col min="6912" max="6912" width="6.5703125" customWidth="1"/>
    <col min="6913" max="6913" width="9.28515625" customWidth="1"/>
    <col min="6914" max="6914" width="7.42578125" customWidth="1"/>
    <col min="6915" max="6915" width="11.140625" customWidth="1"/>
    <col min="6916" max="6916" width="14.85546875" customWidth="1"/>
    <col min="6917" max="6917" width="18.5703125" customWidth="1"/>
    <col min="6918" max="6918" width="5" customWidth="1"/>
    <col min="6919" max="6919" width="0.85546875" customWidth="1"/>
    <col min="6920" max="6920" width="1.42578125" customWidth="1"/>
    <col min="7158" max="7158" width="2.28515625" customWidth="1"/>
    <col min="7159" max="7159" width="0" hidden="1" customWidth="1"/>
    <col min="7160" max="7160" width="11.7109375" customWidth="1"/>
    <col min="7161" max="7161" width="19.42578125" customWidth="1"/>
    <col min="7162" max="7162" width="8.5703125" customWidth="1"/>
    <col min="7163" max="7163" width="1.28515625" customWidth="1"/>
    <col min="7164" max="7164" width="6.7109375" customWidth="1"/>
    <col min="7165" max="7165" width="11.140625" customWidth="1"/>
    <col min="7166" max="7166" width="7.5703125" customWidth="1"/>
    <col min="7167" max="7167" width="7" customWidth="1"/>
    <col min="7168" max="7168" width="6.5703125" customWidth="1"/>
    <col min="7169" max="7169" width="9.28515625" customWidth="1"/>
    <col min="7170" max="7170" width="7.42578125" customWidth="1"/>
    <col min="7171" max="7171" width="11.140625" customWidth="1"/>
    <col min="7172" max="7172" width="14.85546875" customWidth="1"/>
    <col min="7173" max="7173" width="18.5703125" customWidth="1"/>
    <col min="7174" max="7174" width="5" customWidth="1"/>
    <col min="7175" max="7175" width="0.85546875" customWidth="1"/>
    <col min="7176" max="7176" width="1.42578125" customWidth="1"/>
    <col min="7414" max="7414" width="2.28515625" customWidth="1"/>
    <col min="7415" max="7415" width="0" hidden="1" customWidth="1"/>
    <col min="7416" max="7416" width="11.7109375" customWidth="1"/>
    <col min="7417" max="7417" width="19.42578125" customWidth="1"/>
    <col min="7418" max="7418" width="8.5703125" customWidth="1"/>
    <col min="7419" max="7419" width="1.28515625" customWidth="1"/>
    <col min="7420" max="7420" width="6.7109375" customWidth="1"/>
    <col min="7421" max="7421" width="11.140625" customWidth="1"/>
    <col min="7422" max="7422" width="7.5703125" customWidth="1"/>
    <col min="7423" max="7423" width="7" customWidth="1"/>
    <col min="7424" max="7424" width="6.5703125" customWidth="1"/>
    <col min="7425" max="7425" width="9.28515625" customWidth="1"/>
    <col min="7426" max="7426" width="7.42578125" customWidth="1"/>
    <col min="7427" max="7427" width="11.140625" customWidth="1"/>
    <col min="7428" max="7428" width="14.85546875" customWidth="1"/>
    <col min="7429" max="7429" width="18.5703125" customWidth="1"/>
    <col min="7430" max="7430" width="5" customWidth="1"/>
    <col min="7431" max="7431" width="0.85546875" customWidth="1"/>
    <col min="7432" max="7432" width="1.42578125" customWidth="1"/>
    <col min="7670" max="7670" width="2.28515625" customWidth="1"/>
    <col min="7671" max="7671" width="0" hidden="1" customWidth="1"/>
    <col min="7672" max="7672" width="11.7109375" customWidth="1"/>
    <col min="7673" max="7673" width="19.42578125" customWidth="1"/>
    <col min="7674" max="7674" width="8.5703125" customWidth="1"/>
    <col min="7675" max="7675" width="1.28515625" customWidth="1"/>
    <col min="7676" max="7676" width="6.7109375" customWidth="1"/>
    <col min="7677" max="7677" width="11.140625" customWidth="1"/>
    <col min="7678" max="7678" width="7.5703125" customWidth="1"/>
    <col min="7679" max="7679" width="7" customWidth="1"/>
    <col min="7680" max="7680" width="6.5703125" customWidth="1"/>
    <col min="7681" max="7681" width="9.28515625" customWidth="1"/>
    <col min="7682" max="7682" width="7.42578125" customWidth="1"/>
    <col min="7683" max="7683" width="11.140625" customWidth="1"/>
    <col min="7684" max="7684" width="14.85546875" customWidth="1"/>
    <col min="7685" max="7685" width="18.5703125" customWidth="1"/>
    <col min="7686" max="7686" width="5" customWidth="1"/>
    <col min="7687" max="7687" width="0.85546875" customWidth="1"/>
    <col min="7688" max="7688" width="1.42578125" customWidth="1"/>
    <col min="7926" max="7926" width="2.28515625" customWidth="1"/>
    <col min="7927" max="7927" width="0" hidden="1" customWidth="1"/>
    <col min="7928" max="7928" width="11.7109375" customWidth="1"/>
    <col min="7929" max="7929" width="19.42578125" customWidth="1"/>
    <col min="7930" max="7930" width="8.5703125" customWidth="1"/>
    <col min="7931" max="7931" width="1.28515625" customWidth="1"/>
    <col min="7932" max="7932" width="6.7109375" customWidth="1"/>
    <col min="7933" max="7933" width="11.140625" customWidth="1"/>
    <col min="7934" max="7934" width="7.5703125" customWidth="1"/>
    <col min="7935" max="7935" width="7" customWidth="1"/>
    <col min="7936" max="7936" width="6.5703125" customWidth="1"/>
    <col min="7937" max="7937" width="9.28515625" customWidth="1"/>
    <col min="7938" max="7938" width="7.42578125" customWidth="1"/>
    <col min="7939" max="7939" width="11.140625" customWidth="1"/>
    <col min="7940" max="7940" width="14.85546875" customWidth="1"/>
    <col min="7941" max="7941" width="18.5703125" customWidth="1"/>
    <col min="7942" max="7942" width="5" customWidth="1"/>
    <col min="7943" max="7943" width="0.85546875" customWidth="1"/>
    <col min="7944" max="7944" width="1.42578125" customWidth="1"/>
    <col min="8182" max="8182" width="2.28515625" customWidth="1"/>
    <col min="8183" max="8183" width="0" hidden="1" customWidth="1"/>
    <col min="8184" max="8184" width="11.7109375" customWidth="1"/>
    <col min="8185" max="8185" width="19.42578125" customWidth="1"/>
    <col min="8186" max="8186" width="8.5703125" customWidth="1"/>
    <col min="8187" max="8187" width="1.28515625" customWidth="1"/>
    <col min="8188" max="8188" width="6.7109375" customWidth="1"/>
    <col min="8189" max="8189" width="11.140625" customWidth="1"/>
    <col min="8190" max="8190" width="7.5703125" customWidth="1"/>
    <col min="8191" max="8191" width="7" customWidth="1"/>
    <col min="8192" max="8192" width="6.5703125" customWidth="1"/>
    <col min="8193" max="8193" width="9.28515625" customWidth="1"/>
    <col min="8194" max="8194" width="7.42578125" customWidth="1"/>
    <col min="8195" max="8195" width="11.140625" customWidth="1"/>
    <col min="8196" max="8196" width="14.85546875" customWidth="1"/>
    <col min="8197" max="8197" width="18.5703125" customWidth="1"/>
    <col min="8198" max="8198" width="5" customWidth="1"/>
    <col min="8199" max="8199" width="0.85546875" customWidth="1"/>
    <col min="8200" max="8200" width="1.42578125" customWidth="1"/>
    <col min="8438" max="8438" width="2.28515625" customWidth="1"/>
    <col min="8439" max="8439" width="0" hidden="1" customWidth="1"/>
    <col min="8440" max="8440" width="11.7109375" customWidth="1"/>
    <col min="8441" max="8441" width="19.42578125" customWidth="1"/>
    <col min="8442" max="8442" width="8.5703125" customWidth="1"/>
    <col min="8443" max="8443" width="1.28515625" customWidth="1"/>
    <col min="8444" max="8444" width="6.7109375" customWidth="1"/>
    <col min="8445" max="8445" width="11.140625" customWidth="1"/>
    <col min="8446" max="8446" width="7.5703125" customWidth="1"/>
    <col min="8447" max="8447" width="7" customWidth="1"/>
    <col min="8448" max="8448" width="6.5703125" customWidth="1"/>
    <col min="8449" max="8449" width="9.28515625" customWidth="1"/>
    <col min="8450" max="8450" width="7.42578125" customWidth="1"/>
    <col min="8451" max="8451" width="11.140625" customWidth="1"/>
    <col min="8452" max="8452" width="14.85546875" customWidth="1"/>
    <col min="8453" max="8453" width="18.5703125" customWidth="1"/>
    <col min="8454" max="8454" width="5" customWidth="1"/>
    <col min="8455" max="8455" width="0.85546875" customWidth="1"/>
    <col min="8456" max="8456" width="1.42578125" customWidth="1"/>
    <col min="8694" max="8694" width="2.28515625" customWidth="1"/>
    <col min="8695" max="8695" width="0" hidden="1" customWidth="1"/>
    <col min="8696" max="8696" width="11.7109375" customWidth="1"/>
    <col min="8697" max="8697" width="19.42578125" customWidth="1"/>
    <col min="8698" max="8698" width="8.5703125" customWidth="1"/>
    <col min="8699" max="8699" width="1.28515625" customWidth="1"/>
    <col min="8700" max="8700" width="6.7109375" customWidth="1"/>
    <col min="8701" max="8701" width="11.140625" customWidth="1"/>
    <col min="8702" max="8702" width="7.5703125" customWidth="1"/>
    <col min="8703" max="8703" width="7" customWidth="1"/>
    <col min="8704" max="8704" width="6.5703125" customWidth="1"/>
    <col min="8705" max="8705" width="9.28515625" customWidth="1"/>
    <col min="8706" max="8706" width="7.42578125" customWidth="1"/>
    <col min="8707" max="8707" width="11.140625" customWidth="1"/>
    <col min="8708" max="8708" width="14.85546875" customWidth="1"/>
    <col min="8709" max="8709" width="18.5703125" customWidth="1"/>
    <col min="8710" max="8710" width="5" customWidth="1"/>
    <col min="8711" max="8711" width="0.85546875" customWidth="1"/>
    <col min="8712" max="8712" width="1.42578125" customWidth="1"/>
    <col min="8950" max="8950" width="2.28515625" customWidth="1"/>
    <col min="8951" max="8951" width="0" hidden="1" customWidth="1"/>
    <col min="8952" max="8952" width="11.7109375" customWidth="1"/>
    <col min="8953" max="8953" width="19.42578125" customWidth="1"/>
    <col min="8954" max="8954" width="8.5703125" customWidth="1"/>
    <col min="8955" max="8955" width="1.28515625" customWidth="1"/>
    <col min="8956" max="8956" width="6.7109375" customWidth="1"/>
    <col min="8957" max="8957" width="11.140625" customWidth="1"/>
    <col min="8958" max="8958" width="7.5703125" customWidth="1"/>
    <col min="8959" max="8959" width="7" customWidth="1"/>
    <col min="8960" max="8960" width="6.5703125" customWidth="1"/>
    <col min="8961" max="8961" width="9.28515625" customWidth="1"/>
    <col min="8962" max="8962" width="7.42578125" customWidth="1"/>
    <col min="8963" max="8963" width="11.140625" customWidth="1"/>
    <col min="8964" max="8964" width="14.85546875" customWidth="1"/>
    <col min="8965" max="8965" width="18.5703125" customWidth="1"/>
    <col min="8966" max="8966" width="5" customWidth="1"/>
    <col min="8967" max="8967" width="0.85546875" customWidth="1"/>
    <col min="8968" max="8968" width="1.42578125" customWidth="1"/>
    <col min="9206" max="9206" width="2.28515625" customWidth="1"/>
    <col min="9207" max="9207" width="0" hidden="1" customWidth="1"/>
    <col min="9208" max="9208" width="11.7109375" customWidth="1"/>
    <col min="9209" max="9209" width="19.42578125" customWidth="1"/>
    <col min="9210" max="9210" width="8.5703125" customWidth="1"/>
    <col min="9211" max="9211" width="1.28515625" customWidth="1"/>
    <col min="9212" max="9212" width="6.7109375" customWidth="1"/>
    <col min="9213" max="9213" width="11.140625" customWidth="1"/>
    <col min="9214" max="9214" width="7.5703125" customWidth="1"/>
    <col min="9215" max="9215" width="7" customWidth="1"/>
    <col min="9216" max="9216" width="6.5703125" customWidth="1"/>
    <col min="9217" max="9217" width="9.28515625" customWidth="1"/>
    <col min="9218" max="9218" width="7.42578125" customWidth="1"/>
    <col min="9219" max="9219" width="11.140625" customWidth="1"/>
    <col min="9220" max="9220" width="14.85546875" customWidth="1"/>
    <col min="9221" max="9221" width="18.5703125" customWidth="1"/>
    <col min="9222" max="9222" width="5" customWidth="1"/>
    <col min="9223" max="9223" width="0.85546875" customWidth="1"/>
    <col min="9224" max="9224" width="1.42578125" customWidth="1"/>
    <col min="9462" max="9462" width="2.28515625" customWidth="1"/>
    <col min="9463" max="9463" width="0" hidden="1" customWidth="1"/>
    <col min="9464" max="9464" width="11.7109375" customWidth="1"/>
    <col min="9465" max="9465" width="19.42578125" customWidth="1"/>
    <col min="9466" max="9466" width="8.5703125" customWidth="1"/>
    <col min="9467" max="9467" width="1.28515625" customWidth="1"/>
    <col min="9468" max="9468" width="6.7109375" customWidth="1"/>
    <col min="9469" max="9469" width="11.140625" customWidth="1"/>
    <col min="9470" max="9470" width="7.5703125" customWidth="1"/>
    <col min="9471" max="9471" width="7" customWidth="1"/>
    <col min="9472" max="9472" width="6.5703125" customWidth="1"/>
    <col min="9473" max="9473" width="9.28515625" customWidth="1"/>
    <col min="9474" max="9474" width="7.42578125" customWidth="1"/>
    <col min="9475" max="9475" width="11.140625" customWidth="1"/>
    <col min="9476" max="9476" width="14.85546875" customWidth="1"/>
    <col min="9477" max="9477" width="18.5703125" customWidth="1"/>
    <col min="9478" max="9478" width="5" customWidth="1"/>
    <col min="9479" max="9479" width="0.85546875" customWidth="1"/>
    <col min="9480" max="9480" width="1.42578125" customWidth="1"/>
    <col min="9718" max="9718" width="2.28515625" customWidth="1"/>
    <col min="9719" max="9719" width="0" hidden="1" customWidth="1"/>
    <col min="9720" max="9720" width="11.7109375" customWidth="1"/>
    <col min="9721" max="9721" width="19.42578125" customWidth="1"/>
    <col min="9722" max="9722" width="8.5703125" customWidth="1"/>
    <col min="9723" max="9723" width="1.28515625" customWidth="1"/>
    <col min="9724" max="9724" width="6.7109375" customWidth="1"/>
    <col min="9725" max="9725" width="11.140625" customWidth="1"/>
    <col min="9726" max="9726" width="7.5703125" customWidth="1"/>
    <col min="9727" max="9727" width="7" customWidth="1"/>
    <col min="9728" max="9728" width="6.5703125" customWidth="1"/>
    <col min="9729" max="9729" width="9.28515625" customWidth="1"/>
    <col min="9730" max="9730" width="7.42578125" customWidth="1"/>
    <col min="9731" max="9731" width="11.140625" customWidth="1"/>
    <col min="9732" max="9732" width="14.85546875" customWidth="1"/>
    <col min="9733" max="9733" width="18.5703125" customWidth="1"/>
    <col min="9734" max="9734" width="5" customWidth="1"/>
    <col min="9735" max="9735" width="0.85546875" customWidth="1"/>
    <col min="9736" max="9736" width="1.42578125" customWidth="1"/>
    <col min="9974" max="9974" width="2.28515625" customWidth="1"/>
    <col min="9975" max="9975" width="0" hidden="1" customWidth="1"/>
    <col min="9976" max="9976" width="11.7109375" customWidth="1"/>
    <col min="9977" max="9977" width="19.42578125" customWidth="1"/>
    <col min="9978" max="9978" width="8.5703125" customWidth="1"/>
    <col min="9979" max="9979" width="1.28515625" customWidth="1"/>
    <col min="9980" max="9980" width="6.7109375" customWidth="1"/>
    <col min="9981" max="9981" width="11.140625" customWidth="1"/>
    <col min="9982" max="9982" width="7.5703125" customWidth="1"/>
    <col min="9983" max="9983" width="7" customWidth="1"/>
    <col min="9984" max="9984" width="6.5703125" customWidth="1"/>
    <col min="9985" max="9985" width="9.28515625" customWidth="1"/>
    <col min="9986" max="9986" width="7.42578125" customWidth="1"/>
    <col min="9987" max="9987" width="11.140625" customWidth="1"/>
    <col min="9988" max="9988" width="14.85546875" customWidth="1"/>
    <col min="9989" max="9989" width="18.5703125" customWidth="1"/>
    <col min="9990" max="9990" width="5" customWidth="1"/>
    <col min="9991" max="9991" width="0.85546875" customWidth="1"/>
    <col min="9992" max="9992" width="1.42578125" customWidth="1"/>
    <col min="10230" max="10230" width="2.28515625" customWidth="1"/>
    <col min="10231" max="10231" width="0" hidden="1" customWidth="1"/>
    <col min="10232" max="10232" width="11.7109375" customWidth="1"/>
    <col min="10233" max="10233" width="19.42578125" customWidth="1"/>
    <col min="10234" max="10234" width="8.5703125" customWidth="1"/>
    <col min="10235" max="10235" width="1.28515625" customWidth="1"/>
    <col min="10236" max="10236" width="6.7109375" customWidth="1"/>
    <col min="10237" max="10237" width="11.140625" customWidth="1"/>
    <col min="10238" max="10238" width="7.5703125" customWidth="1"/>
    <col min="10239" max="10239" width="7" customWidth="1"/>
    <col min="10240" max="10240" width="6.5703125" customWidth="1"/>
    <col min="10241" max="10241" width="9.28515625" customWidth="1"/>
    <col min="10242" max="10242" width="7.42578125" customWidth="1"/>
    <col min="10243" max="10243" width="11.140625" customWidth="1"/>
    <col min="10244" max="10244" width="14.85546875" customWidth="1"/>
    <col min="10245" max="10245" width="18.5703125" customWidth="1"/>
    <col min="10246" max="10246" width="5" customWidth="1"/>
    <col min="10247" max="10247" width="0.85546875" customWidth="1"/>
    <col min="10248" max="10248" width="1.42578125" customWidth="1"/>
    <col min="10486" max="10486" width="2.28515625" customWidth="1"/>
    <col min="10487" max="10487" width="0" hidden="1" customWidth="1"/>
    <col min="10488" max="10488" width="11.7109375" customWidth="1"/>
    <col min="10489" max="10489" width="19.42578125" customWidth="1"/>
    <col min="10490" max="10490" width="8.5703125" customWidth="1"/>
    <col min="10491" max="10491" width="1.28515625" customWidth="1"/>
    <col min="10492" max="10492" width="6.7109375" customWidth="1"/>
    <col min="10493" max="10493" width="11.140625" customWidth="1"/>
    <col min="10494" max="10494" width="7.5703125" customWidth="1"/>
    <col min="10495" max="10495" width="7" customWidth="1"/>
    <col min="10496" max="10496" width="6.5703125" customWidth="1"/>
    <col min="10497" max="10497" width="9.28515625" customWidth="1"/>
    <col min="10498" max="10498" width="7.42578125" customWidth="1"/>
    <col min="10499" max="10499" width="11.140625" customWidth="1"/>
    <col min="10500" max="10500" width="14.85546875" customWidth="1"/>
    <col min="10501" max="10501" width="18.5703125" customWidth="1"/>
    <col min="10502" max="10502" width="5" customWidth="1"/>
    <col min="10503" max="10503" width="0.85546875" customWidth="1"/>
    <col min="10504" max="10504" width="1.42578125" customWidth="1"/>
    <col min="10742" max="10742" width="2.28515625" customWidth="1"/>
    <col min="10743" max="10743" width="0" hidden="1" customWidth="1"/>
    <col min="10744" max="10744" width="11.7109375" customWidth="1"/>
    <col min="10745" max="10745" width="19.42578125" customWidth="1"/>
    <col min="10746" max="10746" width="8.5703125" customWidth="1"/>
    <col min="10747" max="10747" width="1.28515625" customWidth="1"/>
    <col min="10748" max="10748" width="6.7109375" customWidth="1"/>
    <col min="10749" max="10749" width="11.140625" customWidth="1"/>
    <col min="10750" max="10750" width="7.5703125" customWidth="1"/>
    <col min="10751" max="10751" width="7" customWidth="1"/>
    <col min="10752" max="10752" width="6.5703125" customWidth="1"/>
    <col min="10753" max="10753" width="9.28515625" customWidth="1"/>
    <col min="10754" max="10754" width="7.42578125" customWidth="1"/>
    <col min="10755" max="10755" width="11.140625" customWidth="1"/>
    <col min="10756" max="10756" width="14.85546875" customWidth="1"/>
    <col min="10757" max="10757" width="18.5703125" customWidth="1"/>
    <col min="10758" max="10758" width="5" customWidth="1"/>
    <col min="10759" max="10759" width="0.85546875" customWidth="1"/>
    <col min="10760" max="10760" width="1.42578125" customWidth="1"/>
    <col min="10998" max="10998" width="2.28515625" customWidth="1"/>
    <col min="10999" max="10999" width="0" hidden="1" customWidth="1"/>
    <col min="11000" max="11000" width="11.7109375" customWidth="1"/>
    <col min="11001" max="11001" width="19.42578125" customWidth="1"/>
    <col min="11002" max="11002" width="8.5703125" customWidth="1"/>
    <col min="11003" max="11003" width="1.28515625" customWidth="1"/>
    <col min="11004" max="11004" width="6.7109375" customWidth="1"/>
    <col min="11005" max="11005" width="11.140625" customWidth="1"/>
    <col min="11006" max="11006" width="7.5703125" customWidth="1"/>
    <col min="11007" max="11007" width="7" customWidth="1"/>
    <col min="11008" max="11008" width="6.5703125" customWidth="1"/>
    <col min="11009" max="11009" width="9.28515625" customWidth="1"/>
    <col min="11010" max="11010" width="7.42578125" customWidth="1"/>
    <col min="11011" max="11011" width="11.140625" customWidth="1"/>
    <col min="11012" max="11012" width="14.85546875" customWidth="1"/>
    <col min="11013" max="11013" width="18.5703125" customWidth="1"/>
    <col min="11014" max="11014" width="5" customWidth="1"/>
    <col min="11015" max="11015" width="0.85546875" customWidth="1"/>
    <col min="11016" max="11016" width="1.42578125" customWidth="1"/>
    <col min="11254" max="11254" width="2.28515625" customWidth="1"/>
    <col min="11255" max="11255" width="0" hidden="1" customWidth="1"/>
    <col min="11256" max="11256" width="11.7109375" customWidth="1"/>
    <col min="11257" max="11257" width="19.42578125" customWidth="1"/>
    <col min="11258" max="11258" width="8.5703125" customWidth="1"/>
    <col min="11259" max="11259" width="1.28515625" customWidth="1"/>
    <col min="11260" max="11260" width="6.7109375" customWidth="1"/>
    <col min="11261" max="11261" width="11.140625" customWidth="1"/>
    <col min="11262" max="11262" width="7.5703125" customWidth="1"/>
    <col min="11263" max="11263" width="7" customWidth="1"/>
    <col min="11264" max="11264" width="6.5703125" customWidth="1"/>
    <col min="11265" max="11265" width="9.28515625" customWidth="1"/>
    <col min="11266" max="11266" width="7.42578125" customWidth="1"/>
    <col min="11267" max="11267" width="11.140625" customWidth="1"/>
    <col min="11268" max="11268" width="14.85546875" customWidth="1"/>
    <col min="11269" max="11269" width="18.5703125" customWidth="1"/>
    <col min="11270" max="11270" width="5" customWidth="1"/>
    <col min="11271" max="11271" width="0.85546875" customWidth="1"/>
    <col min="11272" max="11272" width="1.42578125" customWidth="1"/>
    <col min="11510" max="11510" width="2.28515625" customWidth="1"/>
    <col min="11511" max="11511" width="0" hidden="1" customWidth="1"/>
    <col min="11512" max="11512" width="11.7109375" customWidth="1"/>
    <col min="11513" max="11513" width="19.42578125" customWidth="1"/>
    <col min="11514" max="11514" width="8.5703125" customWidth="1"/>
    <col min="11515" max="11515" width="1.28515625" customWidth="1"/>
    <col min="11516" max="11516" width="6.7109375" customWidth="1"/>
    <col min="11517" max="11517" width="11.140625" customWidth="1"/>
    <col min="11518" max="11518" width="7.5703125" customWidth="1"/>
    <col min="11519" max="11519" width="7" customWidth="1"/>
    <col min="11520" max="11520" width="6.5703125" customWidth="1"/>
    <col min="11521" max="11521" width="9.28515625" customWidth="1"/>
    <col min="11522" max="11522" width="7.42578125" customWidth="1"/>
    <col min="11523" max="11523" width="11.140625" customWidth="1"/>
    <col min="11524" max="11524" width="14.85546875" customWidth="1"/>
    <col min="11525" max="11525" width="18.5703125" customWidth="1"/>
    <col min="11526" max="11526" width="5" customWidth="1"/>
    <col min="11527" max="11527" width="0.85546875" customWidth="1"/>
    <col min="11528" max="11528" width="1.42578125" customWidth="1"/>
    <col min="11766" max="11766" width="2.28515625" customWidth="1"/>
    <col min="11767" max="11767" width="0" hidden="1" customWidth="1"/>
    <col min="11768" max="11768" width="11.7109375" customWidth="1"/>
    <col min="11769" max="11769" width="19.42578125" customWidth="1"/>
    <col min="11770" max="11770" width="8.5703125" customWidth="1"/>
    <col min="11771" max="11771" width="1.28515625" customWidth="1"/>
    <col min="11772" max="11772" width="6.7109375" customWidth="1"/>
    <col min="11773" max="11773" width="11.140625" customWidth="1"/>
    <col min="11774" max="11774" width="7.5703125" customWidth="1"/>
    <col min="11775" max="11775" width="7" customWidth="1"/>
    <col min="11776" max="11776" width="6.5703125" customWidth="1"/>
    <col min="11777" max="11777" width="9.28515625" customWidth="1"/>
    <col min="11778" max="11778" width="7.42578125" customWidth="1"/>
    <col min="11779" max="11779" width="11.140625" customWidth="1"/>
    <col min="11780" max="11780" width="14.85546875" customWidth="1"/>
    <col min="11781" max="11781" width="18.5703125" customWidth="1"/>
    <col min="11782" max="11782" width="5" customWidth="1"/>
    <col min="11783" max="11783" width="0.85546875" customWidth="1"/>
    <col min="11784" max="11784" width="1.42578125" customWidth="1"/>
    <col min="12022" max="12022" width="2.28515625" customWidth="1"/>
    <col min="12023" max="12023" width="0" hidden="1" customWidth="1"/>
    <col min="12024" max="12024" width="11.7109375" customWidth="1"/>
    <col min="12025" max="12025" width="19.42578125" customWidth="1"/>
    <col min="12026" max="12026" width="8.5703125" customWidth="1"/>
    <col min="12027" max="12027" width="1.28515625" customWidth="1"/>
    <col min="12028" max="12028" width="6.7109375" customWidth="1"/>
    <col min="12029" max="12029" width="11.140625" customWidth="1"/>
    <col min="12030" max="12030" width="7.5703125" customWidth="1"/>
    <col min="12031" max="12031" width="7" customWidth="1"/>
    <col min="12032" max="12032" width="6.5703125" customWidth="1"/>
    <col min="12033" max="12033" width="9.28515625" customWidth="1"/>
    <col min="12034" max="12034" width="7.42578125" customWidth="1"/>
    <col min="12035" max="12035" width="11.140625" customWidth="1"/>
    <col min="12036" max="12036" width="14.85546875" customWidth="1"/>
    <col min="12037" max="12037" width="18.5703125" customWidth="1"/>
    <col min="12038" max="12038" width="5" customWidth="1"/>
    <col min="12039" max="12039" width="0.85546875" customWidth="1"/>
    <col min="12040" max="12040" width="1.42578125" customWidth="1"/>
    <col min="12278" max="12278" width="2.28515625" customWidth="1"/>
    <col min="12279" max="12279" width="0" hidden="1" customWidth="1"/>
    <col min="12280" max="12280" width="11.7109375" customWidth="1"/>
    <col min="12281" max="12281" width="19.42578125" customWidth="1"/>
    <col min="12282" max="12282" width="8.5703125" customWidth="1"/>
    <col min="12283" max="12283" width="1.28515625" customWidth="1"/>
    <col min="12284" max="12284" width="6.7109375" customWidth="1"/>
    <col min="12285" max="12285" width="11.140625" customWidth="1"/>
    <col min="12286" max="12286" width="7.5703125" customWidth="1"/>
    <col min="12287" max="12287" width="7" customWidth="1"/>
    <col min="12288" max="12288" width="6.5703125" customWidth="1"/>
    <col min="12289" max="12289" width="9.28515625" customWidth="1"/>
    <col min="12290" max="12290" width="7.42578125" customWidth="1"/>
    <col min="12291" max="12291" width="11.140625" customWidth="1"/>
    <col min="12292" max="12292" width="14.85546875" customWidth="1"/>
    <col min="12293" max="12293" width="18.5703125" customWidth="1"/>
    <col min="12294" max="12294" width="5" customWidth="1"/>
    <col min="12295" max="12295" width="0.85546875" customWidth="1"/>
    <col min="12296" max="12296" width="1.42578125" customWidth="1"/>
    <col min="12534" max="12534" width="2.28515625" customWidth="1"/>
    <col min="12535" max="12535" width="0" hidden="1" customWidth="1"/>
    <col min="12536" max="12536" width="11.7109375" customWidth="1"/>
    <col min="12537" max="12537" width="19.42578125" customWidth="1"/>
    <col min="12538" max="12538" width="8.5703125" customWidth="1"/>
    <col min="12539" max="12539" width="1.28515625" customWidth="1"/>
    <col min="12540" max="12540" width="6.7109375" customWidth="1"/>
    <col min="12541" max="12541" width="11.140625" customWidth="1"/>
    <col min="12542" max="12542" width="7.5703125" customWidth="1"/>
    <col min="12543" max="12543" width="7" customWidth="1"/>
    <col min="12544" max="12544" width="6.5703125" customWidth="1"/>
    <col min="12545" max="12545" width="9.28515625" customWidth="1"/>
    <col min="12546" max="12546" width="7.42578125" customWidth="1"/>
    <col min="12547" max="12547" width="11.140625" customWidth="1"/>
    <col min="12548" max="12548" width="14.85546875" customWidth="1"/>
    <col min="12549" max="12549" width="18.5703125" customWidth="1"/>
    <col min="12550" max="12550" width="5" customWidth="1"/>
    <col min="12551" max="12551" width="0.85546875" customWidth="1"/>
    <col min="12552" max="12552" width="1.42578125" customWidth="1"/>
    <col min="12790" max="12790" width="2.28515625" customWidth="1"/>
    <col min="12791" max="12791" width="0" hidden="1" customWidth="1"/>
    <col min="12792" max="12792" width="11.7109375" customWidth="1"/>
    <col min="12793" max="12793" width="19.42578125" customWidth="1"/>
    <col min="12794" max="12794" width="8.5703125" customWidth="1"/>
    <col min="12795" max="12795" width="1.28515625" customWidth="1"/>
    <col min="12796" max="12796" width="6.7109375" customWidth="1"/>
    <col min="12797" max="12797" width="11.140625" customWidth="1"/>
    <col min="12798" max="12798" width="7.5703125" customWidth="1"/>
    <col min="12799" max="12799" width="7" customWidth="1"/>
    <col min="12800" max="12800" width="6.5703125" customWidth="1"/>
    <col min="12801" max="12801" width="9.28515625" customWidth="1"/>
    <col min="12802" max="12802" width="7.42578125" customWidth="1"/>
    <col min="12803" max="12803" width="11.140625" customWidth="1"/>
    <col min="12804" max="12804" width="14.85546875" customWidth="1"/>
    <col min="12805" max="12805" width="18.5703125" customWidth="1"/>
    <col min="12806" max="12806" width="5" customWidth="1"/>
    <col min="12807" max="12807" width="0.85546875" customWidth="1"/>
    <col min="12808" max="12808" width="1.42578125" customWidth="1"/>
    <col min="13046" max="13046" width="2.28515625" customWidth="1"/>
    <col min="13047" max="13047" width="0" hidden="1" customWidth="1"/>
    <col min="13048" max="13048" width="11.7109375" customWidth="1"/>
    <col min="13049" max="13049" width="19.42578125" customWidth="1"/>
    <col min="13050" max="13050" width="8.5703125" customWidth="1"/>
    <col min="13051" max="13051" width="1.28515625" customWidth="1"/>
    <col min="13052" max="13052" width="6.7109375" customWidth="1"/>
    <col min="13053" max="13053" width="11.140625" customWidth="1"/>
    <col min="13054" max="13054" width="7.5703125" customWidth="1"/>
    <col min="13055" max="13055" width="7" customWidth="1"/>
    <col min="13056" max="13056" width="6.5703125" customWidth="1"/>
    <col min="13057" max="13057" width="9.28515625" customWidth="1"/>
    <col min="13058" max="13058" width="7.42578125" customWidth="1"/>
    <col min="13059" max="13059" width="11.140625" customWidth="1"/>
    <col min="13060" max="13060" width="14.85546875" customWidth="1"/>
    <col min="13061" max="13061" width="18.5703125" customWidth="1"/>
    <col min="13062" max="13062" width="5" customWidth="1"/>
    <col min="13063" max="13063" width="0.85546875" customWidth="1"/>
    <col min="13064" max="13064" width="1.42578125" customWidth="1"/>
    <col min="13302" max="13302" width="2.28515625" customWidth="1"/>
    <col min="13303" max="13303" width="0" hidden="1" customWidth="1"/>
    <col min="13304" max="13304" width="11.7109375" customWidth="1"/>
    <col min="13305" max="13305" width="19.42578125" customWidth="1"/>
    <col min="13306" max="13306" width="8.5703125" customWidth="1"/>
    <col min="13307" max="13307" width="1.28515625" customWidth="1"/>
    <col min="13308" max="13308" width="6.7109375" customWidth="1"/>
    <col min="13309" max="13309" width="11.140625" customWidth="1"/>
    <col min="13310" max="13310" width="7.5703125" customWidth="1"/>
    <col min="13311" max="13311" width="7" customWidth="1"/>
    <col min="13312" max="13312" width="6.5703125" customWidth="1"/>
    <col min="13313" max="13313" width="9.28515625" customWidth="1"/>
    <col min="13314" max="13314" width="7.42578125" customWidth="1"/>
    <col min="13315" max="13315" width="11.140625" customWidth="1"/>
    <col min="13316" max="13316" width="14.85546875" customWidth="1"/>
    <col min="13317" max="13317" width="18.5703125" customWidth="1"/>
    <col min="13318" max="13318" width="5" customWidth="1"/>
    <col min="13319" max="13319" width="0.85546875" customWidth="1"/>
    <col min="13320" max="13320" width="1.42578125" customWidth="1"/>
    <col min="13558" max="13558" width="2.28515625" customWidth="1"/>
    <col min="13559" max="13559" width="0" hidden="1" customWidth="1"/>
    <col min="13560" max="13560" width="11.7109375" customWidth="1"/>
    <col min="13561" max="13561" width="19.42578125" customWidth="1"/>
    <col min="13562" max="13562" width="8.5703125" customWidth="1"/>
    <col min="13563" max="13563" width="1.28515625" customWidth="1"/>
    <col min="13564" max="13564" width="6.7109375" customWidth="1"/>
    <col min="13565" max="13565" width="11.140625" customWidth="1"/>
    <col min="13566" max="13566" width="7.5703125" customWidth="1"/>
    <col min="13567" max="13567" width="7" customWidth="1"/>
    <col min="13568" max="13568" width="6.5703125" customWidth="1"/>
    <col min="13569" max="13569" width="9.28515625" customWidth="1"/>
    <col min="13570" max="13570" width="7.42578125" customWidth="1"/>
    <col min="13571" max="13571" width="11.140625" customWidth="1"/>
    <col min="13572" max="13572" width="14.85546875" customWidth="1"/>
    <col min="13573" max="13573" width="18.5703125" customWidth="1"/>
    <col min="13574" max="13574" width="5" customWidth="1"/>
    <col min="13575" max="13575" width="0.85546875" customWidth="1"/>
    <col min="13576" max="13576" width="1.42578125" customWidth="1"/>
    <col min="13814" max="13814" width="2.28515625" customWidth="1"/>
    <col min="13815" max="13815" width="0" hidden="1" customWidth="1"/>
    <col min="13816" max="13816" width="11.7109375" customWidth="1"/>
    <col min="13817" max="13817" width="19.42578125" customWidth="1"/>
    <col min="13818" max="13818" width="8.5703125" customWidth="1"/>
    <col min="13819" max="13819" width="1.28515625" customWidth="1"/>
    <col min="13820" max="13820" width="6.7109375" customWidth="1"/>
    <col min="13821" max="13821" width="11.140625" customWidth="1"/>
    <col min="13822" max="13822" width="7.5703125" customWidth="1"/>
    <col min="13823" max="13823" width="7" customWidth="1"/>
    <col min="13824" max="13824" width="6.5703125" customWidth="1"/>
    <col min="13825" max="13825" width="9.28515625" customWidth="1"/>
    <col min="13826" max="13826" width="7.42578125" customWidth="1"/>
    <col min="13827" max="13827" width="11.140625" customWidth="1"/>
    <col min="13828" max="13828" width="14.85546875" customWidth="1"/>
    <col min="13829" max="13829" width="18.5703125" customWidth="1"/>
    <col min="13830" max="13830" width="5" customWidth="1"/>
    <col min="13831" max="13831" width="0.85546875" customWidth="1"/>
    <col min="13832" max="13832" width="1.42578125" customWidth="1"/>
    <col min="14070" max="14070" width="2.28515625" customWidth="1"/>
    <col min="14071" max="14071" width="0" hidden="1" customWidth="1"/>
    <col min="14072" max="14072" width="11.7109375" customWidth="1"/>
    <col min="14073" max="14073" width="19.42578125" customWidth="1"/>
    <col min="14074" max="14074" width="8.5703125" customWidth="1"/>
    <col min="14075" max="14075" width="1.28515625" customWidth="1"/>
    <col min="14076" max="14076" width="6.7109375" customWidth="1"/>
    <col min="14077" max="14077" width="11.140625" customWidth="1"/>
    <col min="14078" max="14078" width="7.5703125" customWidth="1"/>
    <col min="14079" max="14079" width="7" customWidth="1"/>
    <col min="14080" max="14080" width="6.5703125" customWidth="1"/>
    <col min="14081" max="14081" width="9.28515625" customWidth="1"/>
    <col min="14082" max="14082" width="7.42578125" customWidth="1"/>
    <col min="14083" max="14083" width="11.140625" customWidth="1"/>
    <col min="14084" max="14084" width="14.85546875" customWidth="1"/>
    <col min="14085" max="14085" width="18.5703125" customWidth="1"/>
    <col min="14086" max="14086" width="5" customWidth="1"/>
    <col min="14087" max="14087" width="0.85546875" customWidth="1"/>
    <col min="14088" max="14088" width="1.42578125" customWidth="1"/>
    <col min="14326" max="14326" width="2.28515625" customWidth="1"/>
    <col min="14327" max="14327" width="0" hidden="1" customWidth="1"/>
    <col min="14328" max="14328" width="11.7109375" customWidth="1"/>
    <col min="14329" max="14329" width="19.42578125" customWidth="1"/>
    <col min="14330" max="14330" width="8.5703125" customWidth="1"/>
    <col min="14331" max="14331" width="1.28515625" customWidth="1"/>
    <col min="14332" max="14332" width="6.7109375" customWidth="1"/>
    <col min="14333" max="14333" width="11.140625" customWidth="1"/>
    <col min="14334" max="14334" width="7.5703125" customWidth="1"/>
    <col min="14335" max="14335" width="7" customWidth="1"/>
    <col min="14336" max="14336" width="6.5703125" customWidth="1"/>
    <col min="14337" max="14337" width="9.28515625" customWidth="1"/>
    <col min="14338" max="14338" width="7.42578125" customWidth="1"/>
    <col min="14339" max="14339" width="11.140625" customWidth="1"/>
    <col min="14340" max="14340" width="14.85546875" customWidth="1"/>
    <col min="14341" max="14341" width="18.5703125" customWidth="1"/>
    <col min="14342" max="14342" width="5" customWidth="1"/>
    <col min="14343" max="14343" width="0.85546875" customWidth="1"/>
    <col min="14344" max="14344" width="1.42578125" customWidth="1"/>
    <col min="14582" max="14582" width="2.28515625" customWidth="1"/>
    <col min="14583" max="14583" width="0" hidden="1" customWidth="1"/>
    <col min="14584" max="14584" width="11.7109375" customWidth="1"/>
    <col min="14585" max="14585" width="19.42578125" customWidth="1"/>
    <col min="14586" max="14586" width="8.5703125" customWidth="1"/>
    <col min="14587" max="14587" width="1.28515625" customWidth="1"/>
    <col min="14588" max="14588" width="6.7109375" customWidth="1"/>
    <col min="14589" max="14589" width="11.140625" customWidth="1"/>
    <col min="14590" max="14590" width="7.5703125" customWidth="1"/>
    <col min="14591" max="14591" width="7" customWidth="1"/>
    <col min="14592" max="14592" width="6.5703125" customWidth="1"/>
    <col min="14593" max="14593" width="9.28515625" customWidth="1"/>
    <col min="14594" max="14594" width="7.42578125" customWidth="1"/>
    <col min="14595" max="14595" width="11.140625" customWidth="1"/>
    <col min="14596" max="14596" width="14.85546875" customWidth="1"/>
    <col min="14597" max="14597" width="18.5703125" customWidth="1"/>
    <col min="14598" max="14598" width="5" customWidth="1"/>
    <col min="14599" max="14599" width="0.85546875" customWidth="1"/>
    <col min="14600" max="14600" width="1.42578125" customWidth="1"/>
    <col min="14838" max="14838" width="2.28515625" customWidth="1"/>
    <col min="14839" max="14839" width="0" hidden="1" customWidth="1"/>
    <col min="14840" max="14840" width="11.7109375" customWidth="1"/>
    <col min="14841" max="14841" width="19.42578125" customWidth="1"/>
    <col min="14842" max="14842" width="8.5703125" customWidth="1"/>
    <col min="14843" max="14843" width="1.28515625" customWidth="1"/>
    <col min="14844" max="14844" width="6.7109375" customWidth="1"/>
    <col min="14845" max="14845" width="11.140625" customWidth="1"/>
    <col min="14846" max="14846" width="7.5703125" customWidth="1"/>
    <col min="14847" max="14847" width="7" customWidth="1"/>
    <col min="14848" max="14848" width="6.5703125" customWidth="1"/>
    <col min="14849" max="14849" width="9.28515625" customWidth="1"/>
    <col min="14850" max="14850" width="7.42578125" customWidth="1"/>
    <col min="14851" max="14851" width="11.140625" customWidth="1"/>
    <col min="14852" max="14852" width="14.85546875" customWidth="1"/>
    <col min="14853" max="14853" width="18.5703125" customWidth="1"/>
    <col min="14854" max="14854" width="5" customWidth="1"/>
    <col min="14855" max="14855" width="0.85546875" customWidth="1"/>
    <col min="14856" max="14856" width="1.42578125" customWidth="1"/>
    <col min="15094" max="15094" width="2.28515625" customWidth="1"/>
    <col min="15095" max="15095" width="0" hidden="1" customWidth="1"/>
    <col min="15096" max="15096" width="11.7109375" customWidth="1"/>
    <col min="15097" max="15097" width="19.42578125" customWidth="1"/>
    <col min="15098" max="15098" width="8.5703125" customWidth="1"/>
    <col min="15099" max="15099" width="1.28515625" customWidth="1"/>
    <col min="15100" max="15100" width="6.7109375" customWidth="1"/>
    <col min="15101" max="15101" width="11.140625" customWidth="1"/>
    <col min="15102" max="15102" width="7.5703125" customWidth="1"/>
    <col min="15103" max="15103" width="7" customWidth="1"/>
    <col min="15104" max="15104" width="6.5703125" customWidth="1"/>
    <col min="15105" max="15105" width="9.28515625" customWidth="1"/>
    <col min="15106" max="15106" width="7.42578125" customWidth="1"/>
    <col min="15107" max="15107" width="11.140625" customWidth="1"/>
    <col min="15108" max="15108" width="14.85546875" customWidth="1"/>
    <col min="15109" max="15109" width="18.5703125" customWidth="1"/>
    <col min="15110" max="15110" width="5" customWidth="1"/>
    <col min="15111" max="15111" width="0.85546875" customWidth="1"/>
    <col min="15112" max="15112" width="1.42578125" customWidth="1"/>
    <col min="15350" max="15350" width="2.28515625" customWidth="1"/>
    <col min="15351" max="15351" width="0" hidden="1" customWidth="1"/>
    <col min="15352" max="15352" width="11.7109375" customWidth="1"/>
    <col min="15353" max="15353" width="19.42578125" customWidth="1"/>
    <col min="15354" max="15354" width="8.5703125" customWidth="1"/>
    <col min="15355" max="15355" width="1.28515625" customWidth="1"/>
    <col min="15356" max="15356" width="6.7109375" customWidth="1"/>
    <col min="15357" max="15357" width="11.140625" customWidth="1"/>
    <col min="15358" max="15358" width="7.5703125" customWidth="1"/>
    <col min="15359" max="15359" width="7" customWidth="1"/>
    <col min="15360" max="15360" width="6.5703125" customWidth="1"/>
    <col min="15361" max="15361" width="9.28515625" customWidth="1"/>
    <col min="15362" max="15362" width="7.42578125" customWidth="1"/>
    <col min="15363" max="15363" width="11.140625" customWidth="1"/>
    <col min="15364" max="15364" width="14.85546875" customWidth="1"/>
    <col min="15365" max="15365" width="18.5703125" customWidth="1"/>
    <col min="15366" max="15366" width="5" customWidth="1"/>
    <col min="15367" max="15367" width="0.85546875" customWidth="1"/>
    <col min="15368" max="15368" width="1.42578125" customWidth="1"/>
    <col min="15606" max="15606" width="2.28515625" customWidth="1"/>
    <col min="15607" max="15607" width="0" hidden="1" customWidth="1"/>
    <col min="15608" max="15608" width="11.7109375" customWidth="1"/>
    <col min="15609" max="15609" width="19.42578125" customWidth="1"/>
    <col min="15610" max="15610" width="8.5703125" customWidth="1"/>
    <col min="15611" max="15611" width="1.28515625" customWidth="1"/>
    <col min="15612" max="15612" width="6.7109375" customWidth="1"/>
    <col min="15613" max="15613" width="11.140625" customWidth="1"/>
    <col min="15614" max="15614" width="7.5703125" customWidth="1"/>
    <col min="15615" max="15615" width="7" customWidth="1"/>
    <col min="15616" max="15616" width="6.5703125" customWidth="1"/>
    <col min="15617" max="15617" width="9.28515625" customWidth="1"/>
    <col min="15618" max="15618" width="7.42578125" customWidth="1"/>
    <col min="15619" max="15619" width="11.140625" customWidth="1"/>
    <col min="15620" max="15620" width="14.85546875" customWidth="1"/>
    <col min="15621" max="15621" width="18.5703125" customWidth="1"/>
    <col min="15622" max="15622" width="5" customWidth="1"/>
    <col min="15623" max="15623" width="0.85546875" customWidth="1"/>
    <col min="15624" max="15624" width="1.42578125" customWidth="1"/>
    <col min="15862" max="15862" width="2.28515625" customWidth="1"/>
    <col min="15863" max="15863" width="0" hidden="1" customWidth="1"/>
    <col min="15864" max="15864" width="11.7109375" customWidth="1"/>
    <col min="15865" max="15865" width="19.42578125" customWidth="1"/>
    <col min="15866" max="15866" width="8.5703125" customWidth="1"/>
    <col min="15867" max="15867" width="1.28515625" customWidth="1"/>
    <col min="15868" max="15868" width="6.7109375" customWidth="1"/>
    <col min="15869" max="15869" width="11.140625" customWidth="1"/>
    <col min="15870" max="15870" width="7.5703125" customWidth="1"/>
    <col min="15871" max="15871" width="7" customWidth="1"/>
    <col min="15872" max="15872" width="6.5703125" customWidth="1"/>
    <col min="15873" max="15873" width="9.28515625" customWidth="1"/>
    <col min="15874" max="15874" width="7.42578125" customWidth="1"/>
    <col min="15875" max="15875" width="11.140625" customWidth="1"/>
    <col min="15876" max="15876" width="14.85546875" customWidth="1"/>
    <col min="15877" max="15877" width="18.5703125" customWidth="1"/>
    <col min="15878" max="15878" width="5" customWidth="1"/>
    <col min="15879" max="15879" width="0.85546875" customWidth="1"/>
    <col min="15880" max="15880" width="1.42578125" customWidth="1"/>
    <col min="16118" max="16118" width="2.28515625" customWidth="1"/>
    <col min="16119" max="16119" width="0" hidden="1" customWidth="1"/>
    <col min="16120" max="16120" width="11.7109375" customWidth="1"/>
    <col min="16121" max="16121" width="19.42578125" customWidth="1"/>
    <col min="16122" max="16122" width="8.5703125" customWidth="1"/>
    <col min="16123" max="16123" width="1.28515625" customWidth="1"/>
    <col min="16124" max="16124" width="6.7109375" customWidth="1"/>
    <col min="16125" max="16125" width="11.140625" customWidth="1"/>
    <col min="16126" max="16126" width="7.5703125" customWidth="1"/>
    <col min="16127" max="16127" width="7" customWidth="1"/>
    <col min="16128" max="16128" width="6.5703125" customWidth="1"/>
    <col min="16129" max="16129" width="9.28515625" customWidth="1"/>
    <col min="16130" max="16130" width="7.42578125" customWidth="1"/>
    <col min="16131" max="16131" width="11.140625" customWidth="1"/>
    <col min="16132" max="16132" width="14.85546875" customWidth="1"/>
    <col min="16133" max="16133" width="18.5703125" customWidth="1"/>
    <col min="16134" max="16134" width="5" customWidth="1"/>
    <col min="16135" max="16135" width="0.85546875" customWidth="1"/>
    <col min="16136" max="16136" width="1.42578125" customWidth="1"/>
  </cols>
  <sheetData>
    <row r="1" spans="1:10" ht="12" customHeight="1" x14ac:dyDescent="0.25"/>
    <row r="2" spans="1:10" ht="74.099999999999994" customHeight="1" x14ac:dyDescent="0.25"/>
    <row r="3" spans="1:10" ht="52.9" customHeight="1" x14ac:dyDescent="0.25">
      <c r="D3" s="437"/>
      <c r="E3" s="437"/>
      <c r="F3" s="437"/>
    </row>
    <row r="4" spans="1:10" ht="8.1" customHeight="1" x14ac:dyDescent="0.25"/>
    <row r="5" spans="1:10" ht="12.4" customHeight="1" x14ac:dyDescent="0.25">
      <c r="C5" s="288"/>
      <c r="D5" s="289"/>
      <c r="E5" s="289"/>
      <c r="F5" s="289"/>
      <c r="G5" s="289"/>
      <c r="H5" s="289"/>
      <c r="I5" s="290"/>
    </row>
    <row r="6" spans="1:10" ht="17.100000000000001" customHeight="1" x14ac:dyDescent="0.25">
      <c r="C6" s="438" t="s">
        <v>177</v>
      </c>
      <c r="D6" s="439"/>
      <c r="E6" s="439"/>
      <c r="F6" s="439"/>
      <c r="G6" s="314"/>
      <c r="I6" s="291"/>
    </row>
    <row r="7" spans="1:10" ht="5.0999999999999996" customHeight="1" x14ac:dyDescent="0.25">
      <c r="C7" s="315"/>
      <c r="D7" s="314"/>
      <c r="E7" s="314"/>
      <c r="F7" s="314"/>
      <c r="G7" s="314"/>
      <c r="I7" s="291"/>
    </row>
    <row r="8" spans="1:10" ht="17.100000000000001" customHeight="1" x14ac:dyDescent="0.25">
      <c r="C8" s="438" t="s">
        <v>178</v>
      </c>
      <c r="D8" s="439"/>
      <c r="E8" s="439"/>
      <c r="F8" s="439"/>
      <c r="G8" s="439"/>
      <c r="I8" s="291"/>
    </row>
    <row r="9" spans="1:10" ht="3.95" customHeight="1" x14ac:dyDescent="0.25">
      <c r="C9" s="315"/>
      <c r="D9" s="314"/>
      <c r="E9" s="314"/>
      <c r="F9" s="314"/>
      <c r="G9" s="314"/>
      <c r="I9" s="291"/>
    </row>
    <row r="10" spans="1:10" ht="17.100000000000001" customHeight="1" x14ac:dyDescent="0.25">
      <c r="C10" s="438" t="s">
        <v>917</v>
      </c>
      <c r="D10" s="439"/>
      <c r="E10" s="439"/>
      <c r="F10" s="439"/>
      <c r="G10" s="439"/>
      <c r="I10" s="291"/>
    </row>
    <row r="11" spans="1:10" ht="4.5" customHeight="1" x14ac:dyDescent="0.25">
      <c r="C11" s="294"/>
      <c r="D11" s="295"/>
      <c r="E11" s="295"/>
      <c r="F11" s="295"/>
      <c r="G11" s="295"/>
      <c r="H11" s="295"/>
      <c r="I11" s="296"/>
    </row>
    <row r="12" spans="1:10" ht="15.2" customHeight="1" x14ac:dyDescent="0.25"/>
    <row r="13" spans="1:10" ht="45.6" customHeight="1" x14ac:dyDescent="0.25">
      <c r="B13" s="429" t="s">
        <v>180</v>
      </c>
      <c r="C13" s="430"/>
      <c r="D13" s="430"/>
      <c r="E13" s="430"/>
      <c r="F13" s="430"/>
      <c r="G13" s="430"/>
      <c r="H13" s="430"/>
      <c r="I13" s="430"/>
      <c r="J13" s="430"/>
    </row>
    <row r="14" spans="1:10" ht="15" customHeight="1" x14ac:dyDescent="0.25">
      <c r="A14" s="102"/>
      <c r="B14" s="424" t="s">
        <v>181</v>
      </c>
      <c r="C14" s="425"/>
      <c r="D14" s="424" t="s">
        <v>182</v>
      </c>
      <c r="E14" s="425"/>
      <c r="F14" s="424" t="s">
        <v>183</v>
      </c>
      <c r="G14" s="425"/>
      <c r="H14" s="297" t="s">
        <v>184</v>
      </c>
      <c r="I14" s="424" t="s">
        <v>185</v>
      </c>
      <c r="J14" s="425"/>
    </row>
    <row r="15" spans="1:10" ht="15" customHeight="1" x14ac:dyDescent="0.25">
      <c r="A15" s="102"/>
      <c r="B15" s="427">
        <v>1</v>
      </c>
      <c r="C15" s="425"/>
      <c r="D15" s="427" t="s">
        <v>186</v>
      </c>
      <c r="E15" s="425"/>
      <c r="F15" s="428">
        <v>18736.03</v>
      </c>
      <c r="G15" s="425"/>
      <c r="H15" s="298" t="s">
        <v>187</v>
      </c>
      <c r="I15" s="427" t="s">
        <v>918</v>
      </c>
      <c r="J15" s="425"/>
    </row>
    <row r="16" spans="1:10" ht="15" customHeight="1" x14ac:dyDescent="0.25">
      <c r="A16" s="102"/>
      <c r="B16" s="427">
        <v>2</v>
      </c>
      <c r="C16" s="425"/>
      <c r="D16" s="427" t="s">
        <v>189</v>
      </c>
      <c r="E16" s="425"/>
      <c r="F16" s="428">
        <v>46693.39</v>
      </c>
      <c r="G16" s="425"/>
      <c r="H16" s="298" t="s">
        <v>190</v>
      </c>
      <c r="I16" s="427" t="s">
        <v>918</v>
      </c>
      <c r="J16" s="425"/>
    </row>
    <row r="17" spans="1:10" ht="15" customHeight="1" x14ac:dyDescent="0.25">
      <c r="A17" s="102"/>
      <c r="B17" s="427">
        <v>3</v>
      </c>
      <c r="C17" s="425"/>
      <c r="D17" s="427" t="s">
        <v>191</v>
      </c>
      <c r="E17" s="425"/>
      <c r="F17" s="428">
        <v>50988.86</v>
      </c>
      <c r="G17" s="425"/>
      <c r="H17" s="298" t="s">
        <v>192</v>
      </c>
      <c r="I17" s="427" t="s">
        <v>918</v>
      </c>
      <c r="J17" s="425"/>
    </row>
    <row r="18" spans="1:10" ht="15" customHeight="1" x14ac:dyDescent="0.25">
      <c r="A18" s="102"/>
      <c r="B18" s="427">
        <v>4</v>
      </c>
      <c r="C18" s="425"/>
      <c r="D18" s="427" t="s">
        <v>193</v>
      </c>
      <c r="E18" s="425"/>
      <c r="F18" s="428">
        <v>50984.5</v>
      </c>
      <c r="G18" s="425"/>
      <c r="H18" s="298" t="s">
        <v>194</v>
      </c>
      <c r="I18" s="427" t="s">
        <v>918</v>
      </c>
      <c r="J18" s="425"/>
    </row>
    <row r="19" spans="1:10" ht="15" customHeight="1" x14ac:dyDescent="0.25">
      <c r="A19" s="102"/>
      <c r="B19" s="427">
        <v>5</v>
      </c>
      <c r="C19" s="425"/>
      <c r="D19" s="427" t="s">
        <v>195</v>
      </c>
      <c r="E19" s="425"/>
      <c r="F19" s="428">
        <v>56819</v>
      </c>
      <c r="G19" s="425"/>
      <c r="H19" s="298" t="s">
        <v>196</v>
      </c>
      <c r="I19" s="427" t="s">
        <v>918</v>
      </c>
      <c r="J19" s="425"/>
    </row>
    <row r="20" spans="1:10" ht="15" customHeight="1" x14ac:dyDescent="0.25">
      <c r="A20" s="102"/>
      <c r="B20" s="427">
        <v>6</v>
      </c>
      <c r="C20" s="425"/>
      <c r="D20" s="427" t="s">
        <v>197</v>
      </c>
      <c r="E20" s="425"/>
      <c r="F20" s="428">
        <v>56603.3</v>
      </c>
      <c r="G20" s="425"/>
      <c r="H20" s="298" t="s">
        <v>198</v>
      </c>
      <c r="I20" s="427" t="s">
        <v>918</v>
      </c>
      <c r="J20" s="425"/>
    </row>
    <row r="21" spans="1:10" ht="15" customHeight="1" x14ac:dyDescent="0.25">
      <c r="A21" s="102"/>
      <c r="B21" s="427">
        <v>7</v>
      </c>
      <c r="C21" s="425"/>
      <c r="D21" s="427" t="s">
        <v>199</v>
      </c>
      <c r="E21" s="425"/>
      <c r="F21" s="428">
        <v>66733.490000000005</v>
      </c>
      <c r="G21" s="425"/>
      <c r="H21" s="298" t="s">
        <v>200</v>
      </c>
      <c r="I21" s="427" t="s">
        <v>918</v>
      </c>
      <c r="J21" s="425"/>
    </row>
    <row r="22" spans="1:10" ht="15" customHeight="1" x14ac:dyDescent="0.25">
      <c r="A22" s="102"/>
      <c r="B22" s="427">
        <v>8</v>
      </c>
      <c r="C22" s="425"/>
      <c r="D22" s="427" t="s">
        <v>201</v>
      </c>
      <c r="E22" s="425"/>
      <c r="F22" s="428">
        <v>64466.61</v>
      </c>
      <c r="G22" s="425"/>
      <c r="H22" s="298" t="s">
        <v>202</v>
      </c>
      <c r="I22" s="427" t="s">
        <v>918</v>
      </c>
      <c r="J22" s="425"/>
    </row>
    <row r="23" spans="1:10" ht="15" customHeight="1" x14ac:dyDescent="0.25">
      <c r="A23" s="102"/>
      <c r="B23" s="427">
        <v>9</v>
      </c>
      <c r="C23" s="425"/>
      <c r="D23" s="427" t="s">
        <v>203</v>
      </c>
      <c r="E23" s="425"/>
      <c r="F23" s="428">
        <v>59777.42</v>
      </c>
      <c r="G23" s="425"/>
      <c r="H23" s="298" t="s">
        <v>204</v>
      </c>
      <c r="I23" s="427" t="s">
        <v>918</v>
      </c>
      <c r="J23" s="425"/>
    </row>
    <row r="24" spans="1:10" ht="15" customHeight="1" x14ac:dyDescent="0.25">
      <c r="A24" s="102"/>
      <c r="B24" s="427">
        <v>10</v>
      </c>
      <c r="C24" s="425"/>
      <c r="D24" s="427" t="s">
        <v>205</v>
      </c>
      <c r="E24" s="425"/>
      <c r="F24" s="428">
        <v>61896.9</v>
      </c>
      <c r="G24" s="425"/>
      <c r="H24" s="298" t="s">
        <v>206</v>
      </c>
      <c r="I24" s="427" t="s">
        <v>918</v>
      </c>
      <c r="J24" s="425"/>
    </row>
    <row r="25" spans="1:10" ht="15" customHeight="1" x14ac:dyDescent="0.25">
      <c r="A25" s="102"/>
      <c r="B25" s="427">
        <v>11</v>
      </c>
      <c r="C25" s="425"/>
      <c r="D25" s="427" t="s">
        <v>207</v>
      </c>
      <c r="E25" s="425"/>
      <c r="F25" s="428">
        <v>62953.7</v>
      </c>
      <c r="G25" s="425"/>
      <c r="H25" s="298" t="s">
        <v>208</v>
      </c>
      <c r="I25" s="427" t="s">
        <v>918</v>
      </c>
      <c r="J25" s="425"/>
    </row>
    <row r="26" spans="1:10" ht="15" customHeight="1" x14ac:dyDescent="0.25">
      <c r="A26" s="102"/>
      <c r="B26" s="298"/>
      <c r="C26" s="310">
        <v>12</v>
      </c>
      <c r="D26" s="433" t="s">
        <v>209</v>
      </c>
      <c r="E26" s="434"/>
      <c r="F26" s="435">
        <v>95477.14</v>
      </c>
      <c r="G26" s="436"/>
      <c r="H26" s="300">
        <v>44193</v>
      </c>
      <c r="I26" s="427" t="s">
        <v>918</v>
      </c>
      <c r="J26" s="425"/>
    </row>
    <row r="27" spans="1:10" x14ac:dyDescent="0.25">
      <c r="A27" s="102"/>
      <c r="B27" s="424"/>
      <c r="C27" s="425"/>
      <c r="D27" s="424" t="s">
        <v>210</v>
      </c>
      <c r="E27" s="425"/>
      <c r="F27" s="426">
        <f>SUM(F15:F26)</f>
        <v>692130.34</v>
      </c>
      <c r="G27" s="425"/>
      <c r="H27" s="297"/>
      <c r="I27" s="424"/>
      <c r="J27" s="425"/>
    </row>
    <row r="28" spans="1:10" ht="45.6" customHeight="1" x14ac:dyDescent="0.25">
      <c r="B28" s="429" t="s">
        <v>211</v>
      </c>
      <c r="C28" s="430"/>
      <c r="D28" s="430"/>
      <c r="E28" s="430"/>
      <c r="F28" s="430"/>
      <c r="G28" s="430"/>
      <c r="H28" s="430"/>
      <c r="I28" s="430"/>
      <c r="J28" s="430"/>
    </row>
    <row r="29" spans="1:10" ht="15" customHeight="1" x14ac:dyDescent="0.25">
      <c r="B29" s="424" t="s">
        <v>181</v>
      </c>
      <c r="C29" s="425"/>
      <c r="D29" s="424" t="s">
        <v>182</v>
      </c>
      <c r="E29" s="425"/>
      <c r="F29" s="424" t="s">
        <v>183</v>
      </c>
      <c r="G29" s="425"/>
      <c r="H29" s="297" t="s">
        <v>184</v>
      </c>
      <c r="I29" s="424" t="s">
        <v>185</v>
      </c>
      <c r="J29" s="425"/>
    </row>
    <row r="30" spans="1:10" ht="15" customHeight="1" x14ac:dyDescent="0.25">
      <c r="B30" s="427">
        <v>1</v>
      </c>
      <c r="C30" s="425"/>
      <c r="D30" s="427" t="s">
        <v>212</v>
      </c>
      <c r="E30" s="425"/>
      <c r="F30" s="428">
        <v>306</v>
      </c>
      <c r="G30" s="425"/>
      <c r="H30" s="298" t="s">
        <v>233</v>
      </c>
      <c r="I30" s="427" t="s">
        <v>214</v>
      </c>
      <c r="J30" s="425"/>
    </row>
    <row r="31" spans="1:10" x14ac:dyDescent="0.25">
      <c r="B31" s="424"/>
      <c r="C31" s="425"/>
      <c r="D31" s="424" t="s">
        <v>210</v>
      </c>
      <c r="E31" s="425"/>
      <c r="F31" s="426">
        <v>306</v>
      </c>
      <c r="G31" s="425"/>
      <c r="H31" s="297"/>
      <c r="I31" s="424"/>
      <c r="J31" s="425"/>
    </row>
    <row r="32" spans="1:10" ht="45.6" customHeight="1" x14ac:dyDescent="0.25">
      <c r="B32" s="429" t="s">
        <v>220</v>
      </c>
      <c r="C32" s="430"/>
      <c r="D32" s="430"/>
      <c r="E32" s="430"/>
      <c r="F32" s="430"/>
      <c r="G32" s="430"/>
      <c r="H32" s="430"/>
      <c r="I32" s="430"/>
      <c r="J32" s="430"/>
    </row>
    <row r="33" spans="1:10" ht="15" customHeight="1" x14ac:dyDescent="0.25">
      <c r="A33" s="102"/>
      <c r="B33" s="424" t="s">
        <v>181</v>
      </c>
      <c r="C33" s="425"/>
      <c r="D33" s="424" t="s">
        <v>182</v>
      </c>
      <c r="E33" s="425"/>
      <c r="F33" s="424" t="s">
        <v>183</v>
      </c>
      <c r="G33" s="425"/>
      <c r="H33" s="297" t="s">
        <v>184</v>
      </c>
      <c r="I33" s="424" t="s">
        <v>185</v>
      </c>
      <c r="J33" s="425"/>
    </row>
    <row r="34" spans="1:10" ht="15" customHeight="1" x14ac:dyDescent="0.25">
      <c r="A34" s="102"/>
      <c r="B34" s="427">
        <v>1</v>
      </c>
      <c r="C34" s="425"/>
      <c r="D34" s="427" t="s">
        <v>919</v>
      </c>
      <c r="E34" s="425"/>
      <c r="F34" s="428">
        <v>78</v>
      </c>
      <c r="G34" s="425"/>
      <c r="H34" s="298" t="s">
        <v>762</v>
      </c>
      <c r="I34" s="427" t="s">
        <v>920</v>
      </c>
      <c r="J34" s="425"/>
    </row>
    <row r="35" spans="1:10" ht="15" customHeight="1" x14ac:dyDescent="0.25">
      <c r="A35" s="102"/>
      <c r="B35" s="427">
        <v>2</v>
      </c>
      <c r="C35" s="425"/>
      <c r="D35" s="427" t="s">
        <v>921</v>
      </c>
      <c r="E35" s="425"/>
      <c r="F35" s="428">
        <v>78</v>
      </c>
      <c r="G35" s="425"/>
      <c r="H35" s="298" t="s">
        <v>218</v>
      </c>
      <c r="I35" s="427" t="s">
        <v>922</v>
      </c>
      <c r="J35" s="425"/>
    </row>
    <row r="36" spans="1:10" ht="15" customHeight="1" x14ac:dyDescent="0.25">
      <c r="A36" s="102"/>
      <c r="B36" s="427">
        <v>3</v>
      </c>
      <c r="C36" s="425"/>
      <c r="D36" s="427" t="s">
        <v>923</v>
      </c>
      <c r="E36" s="425"/>
      <c r="F36" s="428">
        <v>78</v>
      </c>
      <c r="G36" s="425"/>
      <c r="H36" s="298" t="s">
        <v>420</v>
      </c>
      <c r="I36" s="427" t="s">
        <v>924</v>
      </c>
      <c r="J36" s="425"/>
    </row>
    <row r="37" spans="1:10" ht="15" customHeight="1" x14ac:dyDescent="0.25">
      <c r="A37" s="102"/>
      <c r="B37" s="427">
        <v>4</v>
      </c>
      <c r="C37" s="425"/>
      <c r="D37" s="427" t="s">
        <v>925</v>
      </c>
      <c r="E37" s="425"/>
      <c r="F37" s="428">
        <v>78</v>
      </c>
      <c r="G37" s="425"/>
      <c r="H37" s="298" t="s">
        <v>611</v>
      </c>
      <c r="I37" s="427" t="s">
        <v>922</v>
      </c>
      <c r="J37" s="425"/>
    </row>
    <row r="38" spans="1:10" ht="15" customHeight="1" x14ac:dyDescent="0.25">
      <c r="A38" s="102"/>
      <c r="B38" s="427">
        <v>5</v>
      </c>
      <c r="C38" s="425"/>
      <c r="D38" s="427" t="s">
        <v>926</v>
      </c>
      <c r="E38" s="425"/>
      <c r="F38" s="428">
        <v>78</v>
      </c>
      <c r="G38" s="425"/>
      <c r="H38" s="298" t="s">
        <v>611</v>
      </c>
      <c r="I38" s="427" t="s">
        <v>927</v>
      </c>
      <c r="J38" s="425"/>
    </row>
    <row r="39" spans="1:10" ht="15" customHeight="1" x14ac:dyDescent="0.25">
      <c r="A39" s="102"/>
      <c r="B39" s="427">
        <v>6</v>
      </c>
      <c r="C39" s="425"/>
      <c r="D39" s="427" t="s">
        <v>928</v>
      </c>
      <c r="E39" s="425"/>
      <c r="F39" s="428">
        <v>156</v>
      </c>
      <c r="G39" s="425"/>
      <c r="H39" s="298" t="s">
        <v>280</v>
      </c>
      <c r="I39" s="427" t="s">
        <v>922</v>
      </c>
      <c r="J39" s="425"/>
    </row>
    <row r="40" spans="1:10" ht="15" customHeight="1" x14ac:dyDescent="0.25">
      <c r="A40" s="102"/>
      <c r="B40" s="298"/>
      <c r="C40" s="299">
        <v>7</v>
      </c>
      <c r="D40" s="427" t="s">
        <v>928</v>
      </c>
      <c r="E40" s="425"/>
      <c r="F40" s="428">
        <v>117</v>
      </c>
      <c r="G40" s="428"/>
      <c r="H40" s="316" t="s">
        <v>280</v>
      </c>
      <c r="I40" s="443" t="s">
        <v>929</v>
      </c>
      <c r="J40" s="444"/>
    </row>
    <row r="41" spans="1:10" ht="15" customHeight="1" x14ac:dyDescent="0.25">
      <c r="A41" s="102"/>
      <c r="B41" s="298"/>
      <c r="C41" s="299">
        <v>8</v>
      </c>
      <c r="D41" s="427" t="s">
        <v>928</v>
      </c>
      <c r="E41" s="425"/>
      <c r="F41" s="428">
        <v>117</v>
      </c>
      <c r="G41" s="428"/>
      <c r="H41" s="316" t="s">
        <v>280</v>
      </c>
      <c r="I41" s="443" t="s">
        <v>930</v>
      </c>
      <c r="J41" s="444"/>
    </row>
    <row r="42" spans="1:10" ht="15" customHeight="1" x14ac:dyDescent="0.25">
      <c r="A42" s="102"/>
      <c r="B42" s="298"/>
      <c r="C42" s="299">
        <v>9</v>
      </c>
      <c r="D42" s="427" t="s">
        <v>928</v>
      </c>
      <c r="E42" s="425"/>
      <c r="F42" s="428">
        <v>117</v>
      </c>
      <c r="G42" s="428"/>
      <c r="H42" s="316" t="s">
        <v>280</v>
      </c>
      <c r="I42" s="443" t="s">
        <v>927</v>
      </c>
      <c r="J42" s="444"/>
    </row>
    <row r="43" spans="1:10" ht="15" customHeight="1" x14ac:dyDescent="0.25">
      <c r="A43" s="102"/>
      <c r="B43" s="298"/>
      <c r="C43" s="299">
        <v>10</v>
      </c>
      <c r="D43" s="427" t="s">
        <v>928</v>
      </c>
      <c r="E43" s="425"/>
      <c r="F43" s="428">
        <v>117</v>
      </c>
      <c r="G43" s="428"/>
      <c r="H43" s="316" t="s">
        <v>280</v>
      </c>
      <c r="I43" s="443" t="s">
        <v>931</v>
      </c>
      <c r="J43" s="444"/>
    </row>
    <row r="44" spans="1:10" x14ac:dyDescent="0.25">
      <c r="A44" s="102"/>
      <c r="B44" s="424"/>
      <c r="C44" s="425"/>
      <c r="D44" s="424" t="s">
        <v>210</v>
      </c>
      <c r="E44" s="425"/>
      <c r="F44" s="426">
        <f>SUM(F34:F43)</f>
        <v>1014</v>
      </c>
      <c r="G44" s="425"/>
      <c r="H44" s="297"/>
      <c r="I44" s="424"/>
      <c r="J44" s="425"/>
    </row>
    <row r="45" spans="1:10" ht="45.6" customHeight="1" x14ac:dyDescent="0.25">
      <c r="B45" s="429" t="s">
        <v>286</v>
      </c>
      <c r="C45" s="430"/>
      <c r="D45" s="430"/>
      <c r="E45" s="430"/>
      <c r="F45" s="430"/>
      <c r="G45" s="430"/>
      <c r="H45" s="430"/>
      <c r="I45" s="430"/>
      <c r="J45" s="430"/>
    </row>
    <row r="46" spans="1:10" ht="15" customHeight="1" x14ac:dyDescent="0.25">
      <c r="B46" s="424" t="s">
        <v>181</v>
      </c>
      <c r="C46" s="425"/>
      <c r="D46" s="424" t="s">
        <v>182</v>
      </c>
      <c r="E46" s="425"/>
      <c r="F46" s="424" t="s">
        <v>183</v>
      </c>
      <c r="G46" s="425"/>
      <c r="H46" s="297" t="s">
        <v>184</v>
      </c>
      <c r="I46" s="424" t="s">
        <v>185</v>
      </c>
      <c r="J46" s="425"/>
    </row>
    <row r="47" spans="1:10" ht="15" customHeight="1" x14ac:dyDescent="0.25">
      <c r="B47" s="427">
        <v>1</v>
      </c>
      <c r="C47" s="425"/>
      <c r="D47" s="427" t="s">
        <v>932</v>
      </c>
      <c r="E47" s="425"/>
      <c r="F47" s="428">
        <v>214</v>
      </c>
      <c r="G47" s="425"/>
      <c r="H47" s="298" t="s">
        <v>222</v>
      </c>
      <c r="I47" s="427" t="s">
        <v>933</v>
      </c>
      <c r="J47" s="425"/>
    </row>
    <row r="48" spans="1:10" ht="15" customHeight="1" x14ac:dyDescent="0.25">
      <c r="B48" s="427">
        <v>2</v>
      </c>
      <c r="C48" s="425"/>
      <c r="D48" s="427" t="s">
        <v>934</v>
      </c>
      <c r="E48" s="425"/>
      <c r="F48" s="428">
        <v>65</v>
      </c>
      <c r="G48" s="425"/>
      <c r="H48" s="298" t="s">
        <v>762</v>
      </c>
      <c r="I48" s="427" t="s">
        <v>920</v>
      </c>
      <c r="J48" s="425"/>
    </row>
    <row r="49" spans="1:10" ht="15" customHeight="1" x14ac:dyDescent="0.25">
      <c r="B49" s="427">
        <v>3</v>
      </c>
      <c r="C49" s="425"/>
      <c r="D49" s="427" t="s">
        <v>935</v>
      </c>
      <c r="E49" s="425"/>
      <c r="F49" s="428">
        <v>85</v>
      </c>
      <c r="G49" s="425"/>
      <c r="H49" s="298" t="s">
        <v>611</v>
      </c>
      <c r="I49" s="427" t="s">
        <v>927</v>
      </c>
      <c r="J49" s="425"/>
    </row>
    <row r="50" spans="1:10" ht="15" customHeight="1" x14ac:dyDescent="0.25">
      <c r="B50" s="427">
        <v>4</v>
      </c>
      <c r="C50" s="425"/>
      <c r="D50" s="427" t="s">
        <v>936</v>
      </c>
      <c r="E50" s="425"/>
      <c r="F50" s="428">
        <v>255.98</v>
      </c>
      <c r="G50" s="425"/>
      <c r="H50" s="298" t="s">
        <v>280</v>
      </c>
      <c r="I50" s="427" t="s">
        <v>922</v>
      </c>
      <c r="J50" s="425"/>
    </row>
    <row r="51" spans="1:10" ht="15" customHeight="1" x14ac:dyDescent="0.25">
      <c r="B51" s="298"/>
      <c r="C51" s="310"/>
      <c r="D51" s="443" t="s">
        <v>937</v>
      </c>
      <c r="E51" s="444"/>
      <c r="F51" s="445">
        <v>175</v>
      </c>
      <c r="G51" s="444"/>
      <c r="H51" s="316" t="s">
        <v>280</v>
      </c>
      <c r="I51" s="443" t="s">
        <v>931</v>
      </c>
      <c r="J51" s="444"/>
    </row>
    <row r="52" spans="1:10" x14ac:dyDescent="0.25">
      <c r="B52" s="424"/>
      <c r="C52" s="425"/>
      <c r="D52" s="424" t="s">
        <v>210</v>
      </c>
      <c r="E52" s="425"/>
      <c r="F52" s="426">
        <f>SUM(F47:F51)</f>
        <v>794.98</v>
      </c>
      <c r="G52" s="425"/>
      <c r="H52" s="297"/>
      <c r="I52" s="424"/>
      <c r="J52" s="425"/>
    </row>
    <row r="53" spans="1:10" ht="45.6" customHeight="1" x14ac:dyDescent="0.25">
      <c r="B53" s="429" t="s">
        <v>301</v>
      </c>
      <c r="C53" s="430"/>
      <c r="D53" s="430"/>
      <c r="E53" s="430"/>
      <c r="F53" s="430"/>
      <c r="G53" s="430"/>
      <c r="H53" s="430"/>
      <c r="I53" s="430"/>
      <c r="J53" s="430"/>
    </row>
    <row r="54" spans="1:10" ht="15" customHeight="1" x14ac:dyDescent="0.25">
      <c r="A54" s="102"/>
      <c r="B54" s="424" t="s">
        <v>181</v>
      </c>
      <c r="C54" s="425"/>
      <c r="D54" s="424" t="s">
        <v>182</v>
      </c>
      <c r="E54" s="425"/>
      <c r="F54" s="424" t="s">
        <v>183</v>
      </c>
      <c r="G54" s="425"/>
      <c r="H54" s="297" t="s">
        <v>184</v>
      </c>
      <c r="I54" s="424" t="s">
        <v>185</v>
      </c>
      <c r="J54" s="425"/>
    </row>
    <row r="55" spans="1:10" ht="15" customHeight="1" x14ac:dyDescent="0.25">
      <c r="A55" s="102"/>
      <c r="B55" s="427">
        <v>1</v>
      </c>
      <c r="C55" s="425"/>
      <c r="D55" s="427" t="s">
        <v>938</v>
      </c>
      <c r="E55" s="425"/>
      <c r="F55" s="428">
        <v>10</v>
      </c>
      <c r="G55" s="425"/>
      <c r="H55" s="298" t="s">
        <v>762</v>
      </c>
      <c r="I55" s="427" t="s">
        <v>920</v>
      </c>
      <c r="J55" s="425"/>
    </row>
    <row r="56" spans="1:10" ht="15" customHeight="1" x14ac:dyDescent="0.25">
      <c r="A56" s="102"/>
      <c r="B56" s="427">
        <v>2</v>
      </c>
      <c r="C56" s="425"/>
      <c r="D56" s="427" t="s">
        <v>939</v>
      </c>
      <c r="E56" s="425"/>
      <c r="F56" s="428">
        <v>10</v>
      </c>
      <c r="G56" s="425"/>
      <c r="H56" s="298" t="s">
        <v>611</v>
      </c>
      <c r="I56" s="427" t="s">
        <v>927</v>
      </c>
      <c r="J56" s="425"/>
    </row>
    <row r="57" spans="1:10" ht="15" customHeight="1" x14ac:dyDescent="0.25">
      <c r="A57" s="102"/>
      <c r="B57" s="427">
        <v>3</v>
      </c>
      <c r="C57" s="425"/>
      <c r="D57" s="427" t="s">
        <v>940</v>
      </c>
      <c r="E57" s="425"/>
      <c r="F57" s="428">
        <v>100</v>
      </c>
      <c r="G57" s="425"/>
      <c r="H57" s="298" t="s">
        <v>520</v>
      </c>
      <c r="I57" s="427" t="s">
        <v>931</v>
      </c>
      <c r="J57" s="425"/>
    </row>
    <row r="58" spans="1:10" x14ac:dyDescent="0.25">
      <c r="A58" s="102"/>
      <c r="B58" s="424"/>
      <c r="C58" s="425"/>
      <c r="D58" s="424" t="s">
        <v>210</v>
      </c>
      <c r="E58" s="425"/>
      <c r="F58" s="426">
        <v>120</v>
      </c>
      <c r="G58" s="425"/>
      <c r="H58" s="297"/>
      <c r="I58" s="424"/>
      <c r="J58" s="425"/>
    </row>
    <row r="59" spans="1:10" ht="45.6" customHeight="1" x14ac:dyDescent="0.25">
      <c r="B59" s="429" t="s">
        <v>310</v>
      </c>
      <c r="C59" s="430"/>
      <c r="D59" s="430"/>
      <c r="E59" s="430"/>
      <c r="F59" s="430"/>
      <c r="G59" s="430"/>
      <c r="H59" s="430"/>
      <c r="I59" s="430"/>
      <c r="J59" s="430"/>
    </row>
    <row r="60" spans="1:10" ht="15" customHeight="1" x14ac:dyDescent="0.25">
      <c r="A60" s="102"/>
      <c r="B60" s="424" t="s">
        <v>181</v>
      </c>
      <c r="C60" s="425"/>
      <c r="D60" s="424" t="s">
        <v>182</v>
      </c>
      <c r="E60" s="425"/>
      <c r="F60" s="424" t="s">
        <v>183</v>
      </c>
      <c r="G60" s="425"/>
      <c r="H60" s="297" t="s">
        <v>184</v>
      </c>
      <c r="I60" s="424" t="s">
        <v>185</v>
      </c>
      <c r="J60" s="425"/>
    </row>
    <row r="61" spans="1:10" ht="15" customHeight="1" x14ac:dyDescent="0.25">
      <c r="A61" s="102"/>
      <c r="B61" s="427">
        <v>1</v>
      </c>
      <c r="C61" s="425"/>
      <c r="D61" s="427" t="s">
        <v>941</v>
      </c>
      <c r="E61" s="425"/>
      <c r="F61" s="428">
        <v>880</v>
      </c>
      <c r="G61" s="425"/>
      <c r="H61" s="298" t="s">
        <v>213</v>
      </c>
      <c r="I61" s="427" t="s">
        <v>316</v>
      </c>
      <c r="J61" s="425"/>
    </row>
    <row r="62" spans="1:10" ht="15" customHeight="1" x14ac:dyDescent="0.25">
      <c r="A62" s="102"/>
      <c r="B62" s="427">
        <v>2</v>
      </c>
      <c r="C62" s="425"/>
      <c r="D62" s="427" t="s">
        <v>941</v>
      </c>
      <c r="E62" s="425"/>
      <c r="F62" s="428">
        <v>400</v>
      </c>
      <c r="G62" s="425"/>
      <c r="H62" s="298" t="s">
        <v>367</v>
      </c>
      <c r="I62" s="427" t="s">
        <v>316</v>
      </c>
      <c r="J62" s="425"/>
    </row>
    <row r="63" spans="1:10" ht="15" customHeight="1" x14ac:dyDescent="0.25">
      <c r="A63" s="102"/>
      <c r="B63" s="427">
        <v>3</v>
      </c>
      <c r="C63" s="425"/>
      <c r="D63" s="427" t="s">
        <v>941</v>
      </c>
      <c r="E63" s="425"/>
      <c r="F63" s="428">
        <v>880</v>
      </c>
      <c r="G63" s="425"/>
      <c r="H63" s="298" t="s">
        <v>568</v>
      </c>
      <c r="I63" s="427" t="s">
        <v>316</v>
      </c>
      <c r="J63" s="425"/>
    </row>
    <row r="64" spans="1:10" ht="15" customHeight="1" x14ac:dyDescent="0.25">
      <c r="A64" s="102"/>
      <c r="B64" s="427">
        <v>4</v>
      </c>
      <c r="C64" s="425"/>
      <c r="D64" s="427" t="s">
        <v>941</v>
      </c>
      <c r="E64" s="425"/>
      <c r="F64" s="428">
        <v>200</v>
      </c>
      <c r="G64" s="425"/>
      <c r="H64" s="298" t="s">
        <v>319</v>
      </c>
      <c r="I64" s="427" t="s">
        <v>316</v>
      </c>
      <c r="J64" s="425"/>
    </row>
    <row r="65" spans="1:10" ht="15" customHeight="1" x14ac:dyDescent="0.25">
      <c r="A65" s="102"/>
      <c r="B65" s="427">
        <v>5</v>
      </c>
      <c r="C65" s="425"/>
      <c r="D65" s="427" t="s">
        <v>941</v>
      </c>
      <c r="E65" s="425"/>
      <c r="F65" s="428">
        <v>800</v>
      </c>
      <c r="G65" s="425"/>
      <c r="H65" s="298" t="s">
        <v>319</v>
      </c>
      <c r="I65" s="427" t="s">
        <v>316</v>
      </c>
      <c r="J65" s="425"/>
    </row>
    <row r="66" spans="1:10" ht="15" customHeight="1" x14ac:dyDescent="0.25">
      <c r="A66" s="102"/>
      <c r="B66" s="427">
        <v>6</v>
      </c>
      <c r="C66" s="425"/>
      <c r="D66" s="427" t="s">
        <v>941</v>
      </c>
      <c r="E66" s="425"/>
      <c r="F66" s="428">
        <v>960</v>
      </c>
      <c r="G66" s="425"/>
      <c r="H66" s="298" t="s">
        <v>323</v>
      </c>
      <c r="I66" s="427" t="s">
        <v>313</v>
      </c>
      <c r="J66" s="425"/>
    </row>
    <row r="67" spans="1:10" ht="15" customHeight="1" x14ac:dyDescent="0.25">
      <c r="A67" s="102"/>
      <c r="B67" s="427">
        <v>7</v>
      </c>
      <c r="C67" s="425"/>
      <c r="D67" s="427" t="s">
        <v>941</v>
      </c>
      <c r="E67" s="425"/>
      <c r="F67" s="428">
        <v>319.99</v>
      </c>
      <c r="G67" s="425"/>
      <c r="H67" s="298" t="s">
        <v>326</v>
      </c>
      <c r="I67" s="427" t="s">
        <v>316</v>
      </c>
      <c r="J67" s="425"/>
    </row>
    <row r="68" spans="1:10" ht="15" customHeight="1" x14ac:dyDescent="0.25">
      <c r="A68" s="102"/>
      <c r="B68" s="427">
        <v>8</v>
      </c>
      <c r="C68" s="425"/>
      <c r="D68" s="427" t="s">
        <v>941</v>
      </c>
      <c r="E68" s="425"/>
      <c r="F68" s="428">
        <v>564</v>
      </c>
      <c r="G68" s="425"/>
      <c r="H68" s="298" t="s">
        <v>330</v>
      </c>
      <c r="I68" s="427" t="s">
        <v>316</v>
      </c>
      <c r="J68" s="425"/>
    </row>
    <row r="69" spans="1:10" ht="15" customHeight="1" x14ac:dyDescent="0.25">
      <c r="A69" s="102"/>
      <c r="B69" s="427">
        <v>9</v>
      </c>
      <c r="C69" s="425"/>
      <c r="D69" s="427" t="s">
        <v>941</v>
      </c>
      <c r="E69" s="425"/>
      <c r="F69" s="428">
        <v>603.97</v>
      </c>
      <c r="G69" s="425"/>
      <c r="H69" s="298" t="s">
        <v>331</v>
      </c>
      <c r="I69" s="427" t="s">
        <v>316</v>
      </c>
      <c r="J69" s="425"/>
    </row>
    <row r="70" spans="1:10" ht="15" customHeight="1" x14ac:dyDescent="0.25">
      <c r="A70" s="102"/>
      <c r="B70" s="427">
        <v>10</v>
      </c>
      <c r="C70" s="425"/>
      <c r="D70" s="427" t="s">
        <v>941</v>
      </c>
      <c r="E70" s="425"/>
      <c r="F70" s="428">
        <v>595.98</v>
      </c>
      <c r="G70" s="425"/>
      <c r="H70" s="298" t="s">
        <v>333</v>
      </c>
      <c r="I70" s="427" t="s">
        <v>316</v>
      </c>
      <c r="J70" s="425"/>
    </row>
    <row r="71" spans="1:10" ht="15" customHeight="1" x14ac:dyDescent="0.25">
      <c r="A71" s="102"/>
      <c r="B71" s="427">
        <v>11</v>
      </c>
      <c r="C71" s="425"/>
      <c r="D71" s="427" t="s">
        <v>941</v>
      </c>
      <c r="E71" s="425"/>
      <c r="F71" s="428">
        <v>659.97</v>
      </c>
      <c r="G71" s="425"/>
      <c r="H71" s="298" t="s">
        <v>335</v>
      </c>
      <c r="I71" s="427" t="s">
        <v>316</v>
      </c>
      <c r="J71" s="425"/>
    </row>
    <row r="72" spans="1:10" ht="15" customHeight="1" x14ac:dyDescent="0.25">
      <c r="A72" s="102"/>
      <c r="B72" s="427">
        <v>12</v>
      </c>
      <c r="C72" s="425"/>
      <c r="D72" s="427" t="s">
        <v>941</v>
      </c>
      <c r="E72" s="425"/>
      <c r="F72" s="428">
        <v>651.99</v>
      </c>
      <c r="G72" s="425"/>
      <c r="H72" s="298" t="s">
        <v>277</v>
      </c>
      <c r="I72" s="427" t="s">
        <v>316</v>
      </c>
      <c r="J72" s="425"/>
    </row>
    <row r="73" spans="1:10" x14ac:dyDescent="0.25">
      <c r="A73" s="102"/>
      <c r="B73" s="424"/>
      <c r="C73" s="425"/>
      <c r="D73" s="424" t="s">
        <v>210</v>
      </c>
      <c r="E73" s="425"/>
      <c r="F73" s="426">
        <v>7515.9</v>
      </c>
      <c r="G73" s="425"/>
      <c r="H73" s="297"/>
      <c r="I73" s="424"/>
      <c r="J73" s="425"/>
    </row>
    <row r="74" spans="1:10" ht="45.6" customHeight="1" x14ac:dyDescent="0.25">
      <c r="B74" s="429" t="s">
        <v>337</v>
      </c>
      <c r="C74" s="430"/>
      <c r="D74" s="430"/>
      <c r="E74" s="430"/>
      <c r="F74" s="430"/>
      <c r="G74" s="430"/>
      <c r="H74" s="430"/>
      <c r="I74" s="430"/>
      <c r="J74" s="430"/>
    </row>
    <row r="75" spans="1:10" ht="15" customHeight="1" x14ac:dyDescent="0.25">
      <c r="B75" s="424" t="s">
        <v>181</v>
      </c>
      <c r="C75" s="425"/>
      <c r="D75" s="424" t="s">
        <v>182</v>
      </c>
      <c r="E75" s="425"/>
      <c r="F75" s="424" t="s">
        <v>183</v>
      </c>
      <c r="G75" s="425"/>
      <c r="H75" s="297" t="s">
        <v>184</v>
      </c>
      <c r="I75" s="424" t="s">
        <v>185</v>
      </c>
      <c r="J75" s="425"/>
    </row>
    <row r="76" spans="1:10" ht="15" customHeight="1" x14ac:dyDescent="0.25">
      <c r="B76" s="427">
        <v>1</v>
      </c>
      <c r="C76" s="425"/>
      <c r="D76" s="427" t="s">
        <v>942</v>
      </c>
      <c r="E76" s="425"/>
      <c r="F76" s="428">
        <v>89.32</v>
      </c>
      <c r="G76" s="425"/>
      <c r="H76" s="298" t="s">
        <v>433</v>
      </c>
      <c r="I76" s="427" t="s">
        <v>383</v>
      </c>
      <c r="J76" s="425"/>
    </row>
    <row r="77" spans="1:10" x14ac:dyDescent="0.25">
      <c r="B77" s="424"/>
      <c r="C77" s="425"/>
      <c r="D77" s="424" t="s">
        <v>210</v>
      </c>
      <c r="E77" s="425"/>
      <c r="F77" s="426">
        <v>89.32</v>
      </c>
      <c r="G77" s="425"/>
      <c r="H77" s="297"/>
      <c r="I77" s="424"/>
      <c r="J77" s="425"/>
    </row>
    <row r="78" spans="1:10" ht="45.6" customHeight="1" x14ac:dyDescent="0.25">
      <c r="B78" s="429" t="s">
        <v>434</v>
      </c>
      <c r="C78" s="430"/>
      <c r="D78" s="430"/>
      <c r="E78" s="430"/>
      <c r="F78" s="430"/>
      <c r="G78" s="430"/>
      <c r="H78" s="430"/>
      <c r="I78" s="430"/>
      <c r="J78" s="430"/>
    </row>
    <row r="79" spans="1:10" ht="15" customHeight="1" x14ac:dyDescent="0.25">
      <c r="B79" s="424" t="s">
        <v>181</v>
      </c>
      <c r="C79" s="425"/>
      <c r="D79" s="424" t="s">
        <v>182</v>
      </c>
      <c r="E79" s="425"/>
      <c r="F79" s="424" t="s">
        <v>183</v>
      </c>
      <c r="G79" s="425"/>
      <c r="H79" s="297" t="s">
        <v>184</v>
      </c>
      <c r="I79" s="424" t="s">
        <v>185</v>
      </c>
      <c r="J79" s="425"/>
    </row>
    <row r="80" spans="1:10" ht="15" customHeight="1" x14ac:dyDescent="0.25">
      <c r="B80" s="427">
        <v>1</v>
      </c>
      <c r="C80" s="425"/>
      <c r="D80" s="427" t="s">
        <v>435</v>
      </c>
      <c r="E80" s="425"/>
      <c r="F80" s="428">
        <v>819.6</v>
      </c>
      <c r="G80" s="425"/>
      <c r="H80" s="298" t="s">
        <v>226</v>
      </c>
      <c r="I80" s="427" t="s">
        <v>436</v>
      </c>
      <c r="J80" s="425"/>
    </row>
    <row r="81" spans="2:10" ht="15" customHeight="1" x14ac:dyDescent="0.25">
      <c r="B81" s="427">
        <v>2</v>
      </c>
      <c r="C81" s="425"/>
      <c r="D81" s="427" t="s">
        <v>450</v>
      </c>
      <c r="E81" s="425"/>
      <c r="F81" s="428">
        <v>300</v>
      </c>
      <c r="G81" s="425"/>
      <c r="H81" s="298" t="s">
        <v>706</v>
      </c>
      <c r="I81" s="427" t="s">
        <v>436</v>
      </c>
      <c r="J81" s="425"/>
    </row>
    <row r="82" spans="2:10" ht="15" customHeight="1" x14ac:dyDescent="0.25">
      <c r="B82" s="427">
        <v>3</v>
      </c>
      <c r="C82" s="425"/>
      <c r="D82" s="427" t="s">
        <v>452</v>
      </c>
      <c r="E82" s="425"/>
      <c r="F82" s="428">
        <v>200</v>
      </c>
      <c r="G82" s="425"/>
      <c r="H82" s="298" t="s">
        <v>706</v>
      </c>
      <c r="I82" s="427" t="s">
        <v>436</v>
      </c>
      <c r="J82" s="425"/>
    </row>
    <row r="83" spans="2:10" ht="15" customHeight="1" x14ac:dyDescent="0.25">
      <c r="B83" s="427">
        <v>4</v>
      </c>
      <c r="C83" s="425"/>
      <c r="D83" s="427" t="s">
        <v>476</v>
      </c>
      <c r="E83" s="425"/>
      <c r="F83" s="428">
        <v>100</v>
      </c>
      <c r="G83" s="425"/>
      <c r="H83" s="298" t="s">
        <v>477</v>
      </c>
      <c r="I83" s="427" t="s">
        <v>478</v>
      </c>
      <c r="J83" s="425"/>
    </row>
    <row r="84" spans="2:10" ht="15" customHeight="1" x14ac:dyDescent="0.25">
      <c r="B84" s="427">
        <v>5</v>
      </c>
      <c r="C84" s="425"/>
      <c r="D84" s="427" t="s">
        <v>479</v>
      </c>
      <c r="E84" s="425"/>
      <c r="F84" s="428">
        <v>216.3</v>
      </c>
      <c r="G84" s="425"/>
      <c r="H84" s="298" t="s">
        <v>418</v>
      </c>
      <c r="I84" s="427" t="s">
        <v>478</v>
      </c>
      <c r="J84" s="425"/>
    </row>
    <row r="85" spans="2:10" ht="15" customHeight="1" x14ac:dyDescent="0.25">
      <c r="B85" s="427">
        <v>6</v>
      </c>
      <c r="C85" s="425"/>
      <c r="D85" s="427" t="s">
        <v>480</v>
      </c>
      <c r="E85" s="425"/>
      <c r="F85" s="428">
        <v>714.3</v>
      </c>
      <c r="G85" s="425"/>
      <c r="H85" s="298" t="s">
        <v>418</v>
      </c>
      <c r="I85" s="427" t="s">
        <v>478</v>
      </c>
      <c r="J85" s="425"/>
    </row>
    <row r="86" spans="2:10" ht="15" customHeight="1" x14ac:dyDescent="0.25">
      <c r="B86" s="427">
        <v>7</v>
      </c>
      <c r="C86" s="425"/>
      <c r="D86" s="427" t="s">
        <v>491</v>
      </c>
      <c r="E86" s="425"/>
      <c r="F86" s="428">
        <v>973.6</v>
      </c>
      <c r="G86" s="425"/>
      <c r="H86" s="298" t="s">
        <v>422</v>
      </c>
      <c r="I86" s="427" t="s">
        <v>478</v>
      </c>
      <c r="J86" s="425"/>
    </row>
    <row r="87" spans="2:10" ht="15" customHeight="1" x14ac:dyDescent="0.25">
      <c r="B87" s="427">
        <v>8</v>
      </c>
      <c r="C87" s="425"/>
      <c r="D87" s="427" t="s">
        <v>943</v>
      </c>
      <c r="E87" s="425"/>
      <c r="F87" s="428">
        <v>882.6</v>
      </c>
      <c r="G87" s="425"/>
      <c r="H87" s="298" t="s">
        <v>510</v>
      </c>
      <c r="I87" s="427" t="s">
        <v>478</v>
      </c>
      <c r="J87" s="425"/>
    </row>
    <row r="88" spans="2:10" ht="15" customHeight="1" x14ac:dyDescent="0.25">
      <c r="B88" s="427">
        <v>9</v>
      </c>
      <c r="C88" s="425"/>
      <c r="D88" s="427" t="s">
        <v>944</v>
      </c>
      <c r="E88" s="425"/>
      <c r="F88" s="428">
        <v>948.2</v>
      </c>
      <c r="G88" s="425"/>
      <c r="H88" s="298" t="s">
        <v>280</v>
      </c>
      <c r="I88" s="427" t="s">
        <v>478</v>
      </c>
      <c r="J88" s="425"/>
    </row>
    <row r="89" spans="2:10" ht="15" customHeight="1" x14ac:dyDescent="0.25">
      <c r="B89" s="427">
        <v>10</v>
      </c>
      <c r="C89" s="425"/>
      <c r="D89" s="427" t="s">
        <v>899</v>
      </c>
      <c r="E89" s="425"/>
      <c r="F89" s="428">
        <v>113</v>
      </c>
      <c r="G89" s="425"/>
      <c r="H89" s="298" t="s">
        <v>335</v>
      </c>
      <c r="I89" s="427" t="s">
        <v>461</v>
      </c>
      <c r="J89" s="425"/>
    </row>
    <row r="90" spans="2:10" ht="15" customHeight="1" x14ac:dyDescent="0.25">
      <c r="B90" s="427">
        <v>11</v>
      </c>
      <c r="C90" s="425"/>
      <c r="D90" s="427" t="s">
        <v>945</v>
      </c>
      <c r="E90" s="425"/>
      <c r="F90" s="428">
        <v>35.1</v>
      </c>
      <c r="G90" s="425"/>
      <c r="H90" s="298" t="s">
        <v>335</v>
      </c>
      <c r="I90" s="427" t="s">
        <v>461</v>
      </c>
      <c r="J90" s="425"/>
    </row>
    <row r="91" spans="2:10" ht="15" customHeight="1" x14ac:dyDescent="0.25">
      <c r="B91" s="427">
        <v>12</v>
      </c>
      <c r="C91" s="425"/>
      <c r="D91" s="427" t="s">
        <v>899</v>
      </c>
      <c r="E91" s="425"/>
      <c r="F91" s="428">
        <v>27.31</v>
      </c>
      <c r="G91" s="425"/>
      <c r="H91" s="298" t="s">
        <v>277</v>
      </c>
      <c r="I91" s="427" t="s">
        <v>461</v>
      </c>
      <c r="J91" s="425"/>
    </row>
    <row r="92" spans="2:10" ht="15" customHeight="1" x14ac:dyDescent="0.25">
      <c r="B92" s="427">
        <v>13</v>
      </c>
      <c r="C92" s="425"/>
      <c r="D92" s="427" t="s">
        <v>899</v>
      </c>
      <c r="E92" s="425"/>
      <c r="F92" s="428">
        <v>13.3</v>
      </c>
      <c r="G92" s="425"/>
      <c r="H92" s="298" t="s">
        <v>277</v>
      </c>
      <c r="I92" s="427" t="s">
        <v>461</v>
      </c>
      <c r="J92" s="425"/>
    </row>
    <row r="93" spans="2:10" ht="15" customHeight="1" x14ac:dyDescent="0.25">
      <c r="B93" s="427">
        <v>14</v>
      </c>
      <c r="C93" s="425"/>
      <c r="D93" s="427" t="s">
        <v>899</v>
      </c>
      <c r="E93" s="425"/>
      <c r="F93" s="428">
        <v>79.7</v>
      </c>
      <c r="G93" s="425"/>
      <c r="H93" s="298" t="s">
        <v>277</v>
      </c>
      <c r="I93" s="427" t="s">
        <v>523</v>
      </c>
      <c r="J93" s="425"/>
    </row>
    <row r="94" spans="2:10" x14ac:dyDescent="0.25">
      <c r="B94" s="424"/>
      <c r="C94" s="425"/>
      <c r="D94" s="424" t="s">
        <v>210</v>
      </c>
      <c r="E94" s="425"/>
      <c r="F94" s="426">
        <f>SUM(F80:F93)</f>
        <v>5423.01</v>
      </c>
      <c r="G94" s="425"/>
      <c r="H94" s="297"/>
      <c r="I94" s="424"/>
      <c r="J94" s="425"/>
    </row>
    <row r="95" spans="2:10" ht="409.6" hidden="1" customHeight="1" x14ac:dyDescent="0.25"/>
    <row r="96" spans="2:10" ht="12.6" customHeight="1" x14ac:dyDescent="0.25"/>
    <row r="97" spans="5:6" ht="108.4" customHeight="1" x14ac:dyDescent="0.25"/>
    <row r="98" spans="5:6" x14ac:dyDescent="0.25">
      <c r="E98" s="102" t="s">
        <v>913</v>
      </c>
      <c r="F98" s="303">
        <f>F27</f>
        <v>692130.34</v>
      </c>
    </row>
    <row r="99" spans="5:6" x14ac:dyDescent="0.25">
      <c r="E99" s="102" t="s">
        <v>946</v>
      </c>
      <c r="F99" s="304">
        <f>F31+F44+F52+F58+F73+F76+F94</f>
        <v>15263.21</v>
      </c>
    </row>
    <row r="100" spans="5:6" x14ac:dyDescent="0.25">
      <c r="E100" s="102" t="s">
        <v>210</v>
      </c>
      <c r="F100" s="303">
        <f>SUM(F98:F99)</f>
        <v>707393.54999999993</v>
      </c>
    </row>
  </sheetData>
  <mergeCells count="302">
    <mergeCell ref="D3:F3"/>
    <mergeCell ref="C6:F6"/>
    <mergeCell ref="C8:G8"/>
    <mergeCell ref="C10:G10"/>
    <mergeCell ref="B13:J13"/>
    <mergeCell ref="B14:C14"/>
    <mergeCell ref="D14:E14"/>
    <mergeCell ref="F14:G14"/>
    <mergeCell ref="I14:J14"/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B21:C21"/>
    <mergeCell ref="D21:E21"/>
    <mergeCell ref="F21:G21"/>
    <mergeCell ref="I21:J21"/>
    <mergeCell ref="B22:C22"/>
    <mergeCell ref="D22:E22"/>
    <mergeCell ref="F22:G22"/>
    <mergeCell ref="I22:J22"/>
    <mergeCell ref="B19:C19"/>
    <mergeCell ref="D19:E19"/>
    <mergeCell ref="F19:G19"/>
    <mergeCell ref="I19:J19"/>
    <mergeCell ref="B20:C20"/>
    <mergeCell ref="D20:E20"/>
    <mergeCell ref="F20:G20"/>
    <mergeCell ref="I20:J20"/>
    <mergeCell ref="B25:C25"/>
    <mergeCell ref="D25:E25"/>
    <mergeCell ref="F25:G25"/>
    <mergeCell ref="I25:J25"/>
    <mergeCell ref="D26:E26"/>
    <mergeCell ref="F26:G26"/>
    <mergeCell ref="I26:J26"/>
    <mergeCell ref="B23:C23"/>
    <mergeCell ref="D23:E23"/>
    <mergeCell ref="F23:G23"/>
    <mergeCell ref="I23:J23"/>
    <mergeCell ref="B24:C24"/>
    <mergeCell ref="D24:E24"/>
    <mergeCell ref="F24:G24"/>
    <mergeCell ref="I24:J24"/>
    <mergeCell ref="B30:C30"/>
    <mergeCell ref="D30:E30"/>
    <mergeCell ref="F30:G30"/>
    <mergeCell ref="I30:J30"/>
    <mergeCell ref="B31:C31"/>
    <mergeCell ref="D31:E31"/>
    <mergeCell ref="F31:G31"/>
    <mergeCell ref="I31:J31"/>
    <mergeCell ref="B27:C27"/>
    <mergeCell ref="D27:E27"/>
    <mergeCell ref="F27:G27"/>
    <mergeCell ref="I27:J27"/>
    <mergeCell ref="B28:J28"/>
    <mergeCell ref="B29:C29"/>
    <mergeCell ref="D29:E29"/>
    <mergeCell ref="F29:G29"/>
    <mergeCell ref="I29:J29"/>
    <mergeCell ref="B35:C35"/>
    <mergeCell ref="D35:E35"/>
    <mergeCell ref="F35:G35"/>
    <mergeCell ref="I35:J35"/>
    <mergeCell ref="B36:C36"/>
    <mergeCell ref="D36:E36"/>
    <mergeCell ref="F36:G36"/>
    <mergeCell ref="I36:J36"/>
    <mergeCell ref="B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9:C39"/>
    <mergeCell ref="D39:E39"/>
    <mergeCell ref="F39:G39"/>
    <mergeCell ref="I39:J39"/>
    <mergeCell ref="D40:E40"/>
    <mergeCell ref="F40:G40"/>
    <mergeCell ref="I40:J40"/>
    <mergeCell ref="B37:C37"/>
    <mergeCell ref="D37:E37"/>
    <mergeCell ref="F37:G37"/>
    <mergeCell ref="I37:J37"/>
    <mergeCell ref="B38:C38"/>
    <mergeCell ref="D38:E38"/>
    <mergeCell ref="F38:G38"/>
    <mergeCell ref="I38:J38"/>
    <mergeCell ref="D43:E43"/>
    <mergeCell ref="F43:G43"/>
    <mergeCell ref="I43:J43"/>
    <mergeCell ref="B44:C44"/>
    <mergeCell ref="D44:E44"/>
    <mergeCell ref="F44:G44"/>
    <mergeCell ref="I44:J44"/>
    <mergeCell ref="D41:E41"/>
    <mergeCell ref="F41:G41"/>
    <mergeCell ref="I41:J41"/>
    <mergeCell ref="D42:E42"/>
    <mergeCell ref="F42:G42"/>
    <mergeCell ref="I42:J42"/>
    <mergeCell ref="B45:J45"/>
    <mergeCell ref="B46:C46"/>
    <mergeCell ref="D46:E46"/>
    <mergeCell ref="F46:G46"/>
    <mergeCell ref="I46:J46"/>
    <mergeCell ref="B47:C47"/>
    <mergeCell ref="D47:E47"/>
    <mergeCell ref="F47:G47"/>
    <mergeCell ref="I47:J47"/>
    <mergeCell ref="B50:C50"/>
    <mergeCell ref="D50:E50"/>
    <mergeCell ref="F50:G50"/>
    <mergeCell ref="I50:J50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52:C52"/>
    <mergeCell ref="D52:E52"/>
    <mergeCell ref="F52:G52"/>
    <mergeCell ref="I52:J52"/>
    <mergeCell ref="B53:J53"/>
    <mergeCell ref="B54:C54"/>
    <mergeCell ref="D54:E54"/>
    <mergeCell ref="F54:G54"/>
    <mergeCell ref="I54:J54"/>
    <mergeCell ref="B57:C57"/>
    <mergeCell ref="D57:E57"/>
    <mergeCell ref="F57:G57"/>
    <mergeCell ref="I57:J57"/>
    <mergeCell ref="B58:C58"/>
    <mergeCell ref="D58:E58"/>
    <mergeCell ref="F58:G58"/>
    <mergeCell ref="I58:J58"/>
    <mergeCell ref="B55:C55"/>
    <mergeCell ref="D55:E55"/>
    <mergeCell ref="F55:G55"/>
    <mergeCell ref="I55:J55"/>
    <mergeCell ref="B56:C56"/>
    <mergeCell ref="D56:E56"/>
    <mergeCell ref="F56:G56"/>
    <mergeCell ref="I56:J56"/>
    <mergeCell ref="B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74:J74"/>
    <mergeCell ref="B75:C75"/>
    <mergeCell ref="D75:E75"/>
    <mergeCell ref="F75:G75"/>
    <mergeCell ref="I75:J75"/>
    <mergeCell ref="B76:C76"/>
    <mergeCell ref="D76:E76"/>
    <mergeCell ref="F76:G76"/>
    <mergeCell ref="I76:J76"/>
    <mergeCell ref="B77:C77"/>
    <mergeCell ref="D77:E77"/>
    <mergeCell ref="F77:G77"/>
    <mergeCell ref="I77:J77"/>
    <mergeCell ref="B78:J78"/>
    <mergeCell ref="B79:C79"/>
    <mergeCell ref="D79:E79"/>
    <mergeCell ref="F79:G79"/>
    <mergeCell ref="I79:J79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94:C94"/>
    <mergeCell ref="D94:E94"/>
    <mergeCell ref="F94:G94"/>
    <mergeCell ref="I94:J94"/>
    <mergeCell ref="B92:C92"/>
    <mergeCell ref="D92:E92"/>
    <mergeCell ref="F92:G92"/>
    <mergeCell ref="I92:J92"/>
    <mergeCell ref="B93:C93"/>
    <mergeCell ref="D93:E93"/>
    <mergeCell ref="F93:G93"/>
    <mergeCell ref="I93:J93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Vendime dhe rekomandime</vt:lpstr>
      <vt:lpstr>R.financiar</vt:lpstr>
      <vt:lpstr>Buxheti 2019-2020</vt:lpstr>
      <vt:lpstr>Mallrat </vt:lpstr>
      <vt:lpstr>Kapitalet </vt:lpstr>
      <vt:lpstr>Subvencionet dhe pagat</vt:lpstr>
      <vt:lpstr>Deputetet</vt:lpstr>
      <vt:lpstr>Administrata</vt:lpstr>
      <vt:lpstr>Stafi mbështetës politik</vt:lpstr>
      <vt:lpstr>komisioni per ndihme shtetrore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2021-05-19T12:33:35Z</dcterms:modified>
</cp:coreProperties>
</file>